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tore2\home2\TBSLproj\21-513 - MMB Dominikánské mám.1 v Brně - oprava vytápění - TP\_PD revize č. 1\MMB Dom. n. _REV č.1\Rozpočty a výkazy výměr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PS01 PS01.01 Pol" sheetId="12" r:id="rId4"/>
    <sheet name="PS01 PS01.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'PS01 PS01.01 Pol'!$1:$7</definedName>
    <definedName name="_xlnm.Print_Titles" localSheetId="4">'PS01 PS01.02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'PS01 PS01.01 Pol'!$A$1:$X$74</definedName>
    <definedName name="_xlnm.Print_Area" localSheetId="4">'PS01 PS01.02 Pol'!$A$1:$X$109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16" i="1" s="1"/>
  <c r="I50" i="1"/>
  <c r="G42" i="1"/>
  <c r="F42" i="1"/>
  <c r="G41" i="1"/>
  <c r="F41" i="1"/>
  <c r="G40" i="1"/>
  <c r="F40" i="1"/>
  <c r="G39" i="1"/>
  <c r="F39" i="1"/>
  <c r="G99" i="13"/>
  <c r="BA97" i="13"/>
  <c r="BA92" i="13"/>
  <c r="BA81" i="13"/>
  <c r="BA79" i="13"/>
  <c r="BA76" i="13"/>
  <c r="BA72" i="13"/>
  <c r="BA67" i="13"/>
  <c r="G9" i="13"/>
  <c r="G8" i="13" s="1"/>
  <c r="I9" i="13"/>
  <c r="I8" i="13" s="1"/>
  <c r="K9" i="13"/>
  <c r="M9" i="13"/>
  <c r="M8" i="13" s="1"/>
  <c r="O9" i="13"/>
  <c r="O8" i="13" s="1"/>
  <c r="Q9" i="13"/>
  <c r="V9" i="13"/>
  <c r="G10" i="13"/>
  <c r="M10" i="13" s="1"/>
  <c r="I10" i="13"/>
  <c r="K10" i="13"/>
  <c r="O10" i="13"/>
  <c r="Q10" i="13"/>
  <c r="Q8" i="13" s="1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V8" i="13" s="1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K8" i="13" s="1"/>
  <c r="M16" i="13"/>
  <c r="O16" i="13"/>
  <c r="Q16" i="13"/>
  <c r="V16" i="13"/>
  <c r="G17" i="13"/>
  <c r="I17" i="13"/>
  <c r="K17" i="13"/>
  <c r="M17" i="13"/>
  <c r="O17" i="13"/>
  <c r="Q17" i="13"/>
  <c r="V17" i="13"/>
  <c r="G18" i="13"/>
  <c r="G19" i="13"/>
  <c r="I19" i="13"/>
  <c r="I18" i="13" s="1"/>
  <c r="K19" i="13"/>
  <c r="K18" i="13" s="1"/>
  <c r="M19" i="13"/>
  <c r="O19" i="13"/>
  <c r="Q19" i="13"/>
  <c r="Q18" i="13" s="1"/>
  <c r="V19" i="13"/>
  <c r="V18" i="13" s="1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O18" i="13" s="1"/>
  <c r="Q22" i="13"/>
  <c r="V22" i="13"/>
  <c r="G23" i="13"/>
  <c r="M23" i="13" s="1"/>
  <c r="I23" i="13"/>
  <c r="K23" i="13"/>
  <c r="O23" i="13"/>
  <c r="Q23" i="13"/>
  <c r="V23" i="13"/>
  <c r="K24" i="13"/>
  <c r="V24" i="13"/>
  <c r="G25" i="13"/>
  <c r="G24" i="13" s="1"/>
  <c r="I25" i="13"/>
  <c r="I24" i="13" s="1"/>
  <c r="K25" i="13"/>
  <c r="M25" i="13"/>
  <c r="M24" i="13" s="1"/>
  <c r="O25" i="13"/>
  <c r="O24" i="13" s="1"/>
  <c r="Q25" i="13"/>
  <c r="V25" i="13"/>
  <c r="G26" i="13"/>
  <c r="M26" i="13" s="1"/>
  <c r="I26" i="13"/>
  <c r="K26" i="13"/>
  <c r="O26" i="13"/>
  <c r="Q26" i="13"/>
  <c r="Q24" i="13" s="1"/>
  <c r="V26" i="13"/>
  <c r="I27" i="13"/>
  <c r="Q27" i="13"/>
  <c r="G28" i="13"/>
  <c r="I28" i="13"/>
  <c r="K28" i="13"/>
  <c r="K27" i="13" s="1"/>
  <c r="M28" i="13"/>
  <c r="M27" i="13" s="1"/>
  <c r="O28" i="13"/>
  <c r="O27" i="13" s="1"/>
  <c r="Q28" i="13"/>
  <c r="V28" i="13"/>
  <c r="V27" i="13" s="1"/>
  <c r="G30" i="13"/>
  <c r="G27" i="13" s="1"/>
  <c r="I30" i="13"/>
  <c r="K30" i="13"/>
  <c r="M30" i="13"/>
  <c r="O30" i="13"/>
  <c r="Q30" i="13"/>
  <c r="V30" i="13"/>
  <c r="G32" i="13"/>
  <c r="O32" i="13"/>
  <c r="G33" i="13"/>
  <c r="M33" i="13" s="1"/>
  <c r="M32" i="13" s="1"/>
  <c r="I33" i="13"/>
  <c r="I32" i="13" s="1"/>
  <c r="K33" i="13"/>
  <c r="K32" i="13" s="1"/>
  <c r="O33" i="13"/>
  <c r="Q33" i="13"/>
  <c r="Q32" i="13" s="1"/>
  <c r="V33" i="13"/>
  <c r="V32" i="13" s="1"/>
  <c r="G34" i="13"/>
  <c r="I34" i="13"/>
  <c r="K34" i="13"/>
  <c r="M34" i="13"/>
  <c r="O34" i="13"/>
  <c r="Q34" i="13"/>
  <c r="V34" i="13"/>
  <c r="V36" i="13"/>
  <c r="G37" i="13"/>
  <c r="M37" i="13" s="1"/>
  <c r="M36" i="13" s="1"/>
  <c r="I37" i="13"/>
  <c r="I36" i="13" s="1"/>
  <c r="K37" i="13"/>
  <c r="K36" i="13" s="1"/>
  <c r="O37" i="13"/>
  <c r="O36" i="13" s="1"/>
  <c r="Q37" i="13"/>
  <c r="Q36" i="13" s="1"/>
  <c r="V37" i="13"/>
  <c r="I38" i="13"/>
  <c r="G39" i="13"/>
  <c r="I39" i="13"/>
  <c r="K39" i="13"/>
  <c r="K38" i="13" s="1"/>
  <c r="M39" i="13"/>
  <c r="O39" i="13"/>
  <c r="O38" i="13" s="1"/>
  <c r="Q39" i="13"/>
  <c r="V39" i="13"/>
  <c r="V38" i="13" s="1"/>
  <c r="G40" i="13"/>
  <c r="I40" i="13"/>
  <c r="K40" i="13"/>
  <c r="M40" i="13"/>
  <c r="O40" i="13"/>
  <c r="Q40" i="13"/>
  <c r="V40" i="13"/>
  <c r="G41" i="13"/>
  <c r="G38" i="13" s="1"/>
  <c r="I41" i="13"/>
  <c r="K41" i="13"/>
  <c r="O41" i="13"/>
  <c r="Q41" i="13"/>
  <c r="V41" i="13"/>
  <c r="G42" i="13"/>
  <c r="M42" i="13" s="1"/>
  <c r="I42" i="13"/>
  <c r="K42" i="13"/>
  <c r="O42" i="13"/>
  <c r="Q42" i="13"/>
  <c r="Q38" i="13" s="1"/>
  <c r="V42" i="13"/>
  <c r="K43" i="13"/>
  <c r="Q43" i="13"/>
  <c r="V43" i="13"/>
  <c r="G44" i="13"/>
  <c r="G43" i="13" s="1"/>
  <c r="I44" i="13"/>
  <c r="I43" i="13" s="1"/>
  <c r="K44" i="13"/>
  <c r="M44" i="13"/>
  <c r="M43" i="13" s="1"/>
  <c r="O44" i="13"/>
  <c r="O43" i="13" s="1"/>
  <c r="Q44" i="13"/>
  <c r="V44" i="13"/>
  <c r="G46" i="13"/>
  <c r="G47" i="13"/>
  <c r="M47" i="13" s="1"/>
  <c r="I47" i="13"/>
  <c r="I46" i="13" s="1"/>
  <c r="K47" i="13"/>
  <c r="K46" i="13" s="1"/>
  <c r="O47" i="13"/>
  <c r="Q47" i="13"/>
  <c r="Q46" i="13" s="1"/>
  <c r="V47" i="13"/>
  <c r="V46" i="13" s="1"/>
  <c r="G48" i="13"/>
  <c r="I48" i="13"/>
  <c r="K48" i="13"/>
  <c r="M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O46" i="13" s="1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8" i="13"/>
  <c r="G57" i="13" s="1"/>
  <c r="I58" i="13"/>
  <c r="I57" i="13" s="1"/>
  <c r="K58" i="13"/>
  <c r="O58" i="13"/>
  <c r="O57" i="13" s="1"/>
  <c r="Q58" i="13"/>
  <c r="Q57" i="13" s="1"/>
  <c r="V58" i="13"/>
  <c r="V57" i="13" s="1"/>
  <c r="G59" i="13"/>
  <c r="M59" i="13" s="1"/>
  <c r="I59" i="13"/>
  <c r="K59" i="13"/>
  <c r="K57" i="13" s="1"/>
  <c r="O59" i="13"/>
  <c r="Q59" i="13"/>
  <c r="V59" i="13"/>
  <c r="G60" i="13"/>
  <c r="I60" i="13"/>
  <c r="K60" i="13"/>
  <c r="M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M63" i="13" s="1"/>
  <c r="I63" i="13"/>
  <c r="K63" i="13"/>
  <c r="O63" i="13"/>
  <c r="Q63" i="13"/>
  <c r="V63" i="13"/>
  <c r="K64" i="13"/>
  <c r="G65" i="13"/>
  <c r="G64" i="13" s="1"/>
  <c r="I65" i="13"/>
  <c r="K65" i="13"/>
  <c r="M65" i="13"/>
  <c r="M64" i="13" s="1"/>
  <c r="O65" i="13"/>
  <c r="O64" i="13" s="1"/>
  <c r="Q65" i="13"/>
  <c r="Q64" i="13" s="1"/>
  <c r="V65" i="13"/>
  <c r="G74" i="13"/>
  <c r="M74" i="13" s="1"/>
  <c r="I74" i="13"/>
  <c r="I64" i="13" s="1"/>
  <c r="K74" i="13"/>
  <c r="O74" i="13"/>
  <c r="Q74" i="13"/>
  <c r="V74" i="13"/>
  <c r="G83" i="13"/>
  <c r="I83" i="13"/>
  <c r="K83" i="13"/>
  <c r="M83" i="13"/>
  <c r="O83" i="13"/>
  <c r="Q83" i="13"/>
  <c r="V83" i="13"/>
  <c r="G93" i="13"/>
  <c r="I93" i="13"/>
  <c r="K93" i="13"/>
  <c r="M93" i="13"/>
  <c r="O93" i="13"/>
  <c r="Q93" i="13"/>
  <c r="V93" i="13"/>
  <c r="V64" i="13" s="1"/>
  <c r="V95" i="13"/>
  <c r="G96" i="13"/>
  <c r="M96" i="13" s="1"/>
  <c r="M95" i="13" s="1"/>
  <c r="I96" i="13"/>
  <c r="I95" i="13" s="1"/>
  <c r="K96" i="13"/>
  <c r="K95" i="13" s="1"/>
  <c r="O96" i="13"/>
  <c r="O95" i="13" s="1"/>
  <c r="Q96" i="13"/>
  <c r="Q95" i="13" s="1"/>
  <c r="V96" i="13"/>
  <c r="AE99" i="13"/>
  <c r="AF99" i="13"/>
  <c r="G64" i="12"/>
  <c r="BA55" i="12"/>
  <c r="G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K16" i="12"/>
  <c r="V16" i="12"/>
  <c r="G17" i="12"/>
  <c r="G16" i="12" s="1"/>
  <c r="I17" i="12"/>
  <c r="I16" i="12" s="1"/>
  <c r="K17" i="12"/>
  <c r="O17" i="12"/>
  <c r="O16" i="12" s="1"/>
  <c r="Q17" i="12"/>
  <c r="Q16" i="12" s="1"/>
  <c r="V17" i="12"/>
  <c r="G19" i="12"/>
  <c r="I19" i="12"/>
  <c r="K19" i="12"/>
  <c r="K18" i="12" s="1"/>
  <c r="M19" i="12"/>
  <c r="O19" i="12"/>
  <c r="Q19" i="12"/>
  <c r="V19" i="12"/>
  <c r="V18" i="12" s="1"/>
  <c r="G21" i="12"/>
  <c r="I21" i="12"/>
  <c r="K21" i="12"/>
  <c r="M21" i="12"/>
  <c r="O21" i="12"/>
  <c r="O18" i="12" s="1"/>
  <c r="Q21" i="12"/>
  <c r="V21" i="12"/>
  <c r="G23" i="12"/>
  <c r="I23" i="12"/>
  <c r="K23" i="12"/>
  <c r="M23" i="12"/>
  <c r="O23" i="12"/>
  <c r="Q23" i="12"/>
  <c r="Q18" i="12" s="1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G18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I18" i="12" s="1"/>
  <c r="K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O33" i="12"/>
  <c r="G34" i="12"/>
  <c r="M34" i="12" s="1"/>
  <c r="I34" i="12"/>
  <c r="I33" i="12" s="1"/>
  <c r="K34" i="12"/>
  <c r="K33" i="12" s="1"/>
  <c r="O34" i="12"/>
  <c r="Q34" i="12"/>
  <c r="Q33" i="12" s="1"/>
  <c r="V34" i="12"/>
  <c r="V33" i="12" s="1"/>
  <c r="G36" i="12"/>
  <c r="I36" i="12"/>
  <c r="K36" i="12"/>
  <c r="M36" i="12"/>
  <c r="O36" i="12"/>
  <c r="Q36" i="12"/>
  <c r="V36" i="12"/>
  <c r="G37" i="12"/>
  <c r="G33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G40" i="12"/>
  <c r="I40" i="12"/>
  <c r="K40" i="12"/>
  <c r="K39" i="12" s="1"/>
  <c r="M40" i="12"/>
  <c r="O40" i="12"/>
  <c r="Q40" i="12"/>
  <c r="V40" i="12"/>
  <c r="V39" i="12" s="1"/>
  <c r="G41" i="12"/>
  <c r="I41" i="12"/>
  <c r="K41" i="12"/>
  <c r="M41" i="12"/>
  <c r="O41" i="12"/>
  <c r="O39" i="12" s="1"/>
  <c r="Q41" i="12"/>
  <c r="V41" i="12"/>
  <c r="G42" i="12"/>
  <c r="M42" i="12" s="1"/>
  <c r="I42" i="12"/>
  <c r="K42" i="12"/>
  <c r="O42" i="12"/>
  <c r="Q42" i="12"/>
  <c r="Q39" i="12" s="1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6" i="12"/>
  <c r="G45" i="12" s="1"/>
  <c r="I46" i="12"/>
  <c r="I45" i="12" s="1"/>
  <c r="K46" i="12"/>
  <c r="O46" i="12"/>
  <c r="O45" i="12" s="1"/>
  <c r="Q46" i="12"/>
  <c r="Q45" i="12" s="1"/>
  <c r="V46" i="12"/>
  <c r="G48" i="12"/>
  <c r="M48" i="12" s="1"/>
  <c r="I48" i="12"/>
  <c r="K48" i="12"/>
  <c r="K45" i="12" s="1"/>
  <c r="O48" i="12"/>
  <c r="Q48" i="12"/>
  <c r="V48" i="12"/>
  <c r="G49" i="12"/>
  <c r="I49" i="12"/>
  <c r="K49" i="12"/>
  <c r="M49" i="12"/>
  <c r="O49" i="12"/>
  <c r="Q49" i="12"/>
  <c r="V49" i="12"/>
  <c r="V45" i="12" s="1"/>
  <c r="G50" i="12"/>
  <c r="G51" i="12"/>
  <c r="I51" i="12"/>
  <c r="I50" i="12" s="1"/>
  <c r="K51" i="12"/>
  <c r="M51" i="12"/>
  <c r="O51" i="12"/>
  <c r="O50" i="12" s="1"/>
  <c r="Q51" i="12"/>
  <c r="Q50" i="12" s="1"/>
  <c r="V51" i="12"/>
  <c r="G52" i="12"/>
  <c r="M52" i="12" s="1"/>
  <c r="M50" i="12" s="1"/>
  <c r="I52" i="12"/>
  <c r="K52" i="12"/>
  <c r="K50" i="12" s="1"/>
  <c r="O52" i="12"/>
  <c r="Q52" i="12"/>
  <c r="V52" i="12"/>
  <c r="V50" i="12" s="1"/>
  <c r="V53" i="12"/>
  <c r="G54" i="12"/>
  <c r="G53" i="12" s="1"/>
  <c r="I54" i="12"/>
  <c r="I53" i="12" s="1"/>
  <c r="K54" i="12"/>
  <c r="O54" i="12"/>
  <c r="O53" i="12" s="1"/>
  <c r="Q54" i="12"/>
  <c r="V54" i="12"/>
  <c r="G56" i="12"/>
  <c r="M56" i="12" s="1"/>
  <c r="I56" i="12"/>
  <c r="K56" i="12"/>
  <c r="O56" i="12"/>
  <c r="Q56" i="12"/>
  <c r="Q53" i="12" s="1"/>
  <c r="V56" i="12"/>
  <c r="G57" i="12"/>
  <c r="M57" i="12" s="1"/>
  <c r="I57" i="12"/>
  <c r="K57" i="12"/>
  <c r="K53" i="12" s="1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I60" i="12"/>
  <c r="O60" i="12"/>
  <c r="Q60" i="12"/>
  <c r="G61" i="12"/>
  <c r="M61" i="12" s="1"/>
  <c r="M60" i="12" s="1"/>
  <c r="I61" i="12"/>
  <c r="K61" i="12"/>
  <c r="K60" i="12" s="1"/>
  <c r="O61" i="12"/>
  <c r="Q61" i="12"/>
  <c r="V61" i="12"/>
  <c r="V60" i="12" s="1"/>
  <c r="AE64" i="12"/>
  <c r="I20" i="1"/>
  <c r="I19" i="1"/>
  <c r="I18" i="1"/>
  <c r="I17" i="1"/>
  <c r="F43" i="1"/>
  <c r="G23" i="1" s="1"/>
  <c r="G43" i="1"/>
  <c r="G25" i="1" s="1"/>
  <c r="H43" i="1"/>
  <c r="I41" i="1"/>
  <c r="I40" i="1"/>
  <c r="I39" i="1"/>
  <c r="I43" i="1" s="1"/>
  <c r="I69" i="1" l="1"/>
  <c r="J63" i="1" s="1"/>
  <c r="I42" i="1"/>
  <c r="A27" i="1"/>
  <c r="M46" i="13"/>
  <c r="M18" i="13"/>
  <c r="G95" i="13"/>
  <c r="G36" i="13"/>
  <c r="M58" i="13"/>
  <c r="M57" i="13" s="1"/>
  <c r="M41" i="13"/>
  <c r="M38" i="13" s="1"/>
  <c r="M39" i="12"/>
  <c r="M33" i="12"/>
  <c r="M18" i="12"/>
  <c r="M54" i="12"/>
  <c r="M53" i="12" s="1"/>
  <c r="M37" i="12"/>
  <c r="M26" i="12"/>
  <c r="AF64" i="12"/>
  <c r="M46" i="12"/>
  <c r="M45" i="12" s="1"/>
  <c r="M17" i="12"/>
  <c r="M16" i="12" s="1"/>
  <c r="J40" i="1"/>
  <c r="J41" i="1"/>
  <c r="J39" i="1"/>
  <c r="J43" i="1" s="1"/>
  <c r="J42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7" i="1" l="1"/>
  <c r="J64" i="1"/>
  <c r="J60" i="1"/>
  <c r="J56" i="1"/>
  <c r="J68" i="1"/>
  <c r="J54" i="1"/>
  <c r="J58" i="1"/>
  <c r="J62" i="1"/>
  <c r="J53" i="1"/>
  <c r="J57" i="1"/>
  <c r="J66" i="1"/>
  <c r="J61" i="1"/>
  <c r="J52" i="1"/>
  <c r="J59" i="1"/>
  <c r="J65" i="1"/>
  <c r="J51" i="1"/>
  <c r="J50" i="1"/>
  <c r="J55" i="1"/>
  <c r="G28" i="1"/>
  <c r="G27" i="1" s="1"/>
  <c r="G29" i="1" s="1"/>
  <c r="A28" i="1"/>
  <c r="J6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Mrázek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Mrázek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<sst xmlns="http://schemas.openxmlformats.org/spreadsheetml/2006/main" count="980" uniqueCount="355">
  <si>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</si>
  <si>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</si>
  <si>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</si>
  <si>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</si>
  <si>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</si>
  <si>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</si>
  <si>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</si>
  <si>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</si>
  <si>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</si>
  <si>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</si>
  <si>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</si>
  <si>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</si>
  <si>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</si>
  <si>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</si>
  <si>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</si>
  <si>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</si>
  <si>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</si>
  <si>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</si>
  <si>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</si>
  <si>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</si>
  <si>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</si>
  <si>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</si>
  <si>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</si>
  <si>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</si>
  <si>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</si>
  <si>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</si>
  <si>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</si>
  <si>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</si>
  <si>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</si>
  <si>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</si>
  <si>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</si>
  <si>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</si>
  <si>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</si>
  <si>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</si>
  <si>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</si>
  <si>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</si>
  <si>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</si>
  <si>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</si>
  <si>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</si>
  <si>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</si>
  <si>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</si>
  <si>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</si>
  <si>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</si>
  <si>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Pavel Mrázek</t>
  </si>
  <si>
    <t>21-513</t>
  </si>
  <si>
    <t>MMB - Dominikánské nám. 1 v Brně - oprava vytápění</t>
  </si>
  <si>
    <t>Stavba</t>
  </si>
  <si>
    <t>PS01</t>
  </si>
  <si>
    <t>I. etapa</t>
  </si>
  <si>
    <t>PS01.01</t>
  </si>
  <si>
    <t>Technologická část</t>
  </si>
  <si>
    <t>PS01.02</t>
  </si>
  <si>
    <t>Stavební část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</si>
  <si>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</si>
  <si>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</si>
  <si>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</si>
  <si>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</si>
  <si>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</si>
  <si>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</si>
  <si>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</si>
  <si>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</si>
  <si>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</si>
  <si>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</si>
  <si>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63</t>
  </si>
  <si>
    <t>Podlahy a podlahové konstrukce</t>
  </si>
  <si>
    <t>8</t>
  </si>
  <si>
    <t>Trubní vedení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</si>
  <si>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</si>
  <si>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</si>
  <si>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</si>
  <si>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</si>
  <si>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</si>
  <si>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</si>
  <si>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</si>
  <si>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</si>
  <si>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</si>
  <si>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</si>
  <si>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</si>
  <si>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</si>
  <si>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</si>
  <si>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</si>
  <si>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</si>
  <si>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</si>
  <si>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</si>
  <si>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</si>
  <si>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</si>
  <si>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</si>
  <si>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</si>
  <si>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</si>
  <si>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</si>
  <si>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</si>
  <si>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</si>
  <si>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</si>
  <si>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</si>
  <si>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</si>
  <si>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</si>
  <si>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</si>
  <si>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</si>
  <si>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</si>
  <si>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</si>
  <si>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</si>
  <si>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</si>
  <si>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</si>
  <si>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</si>
  <si>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</si>
  <si>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</si>
  <si>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</si>
  <si>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</si>
  <si>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</si>
  <si>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</si>
  <si>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</si>
  <si>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</si>
  <si>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</si>
  <si>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</si>
  <si>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</si>
  <si>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</si>
  <si>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</si>
  <si>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</si>
  <si>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</si>
  <si>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</si>
  <si>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</si>
  <si>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</si>
  <si>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713400821R00</t>
  </si>
  <si>
    <t xml:space="preserve">Odstranění izolačních pásů  potrubí </t>
  </si>
  <si>
    <t>m2</t>
  </si>
  <si>
    <t>RTS 21/ I</t>
  </si>
  <si>
    <t>Práce</t>
  </si>
  <si>
    <t>POL1_</t>
  </si>
  <si>
    <t>713411111R00</t>
  </si>
  <si>
    <t>Izolace tepelná - montáž</t>
  </si>
  <si>
    <t>Včetně pomocného lešení o výšce podlahy do 1900 mm a pro zatížení do 1,5 kPa.</t>
  </si>
  <si>
    <t>POP</t>
  </si>
  <si>
    <t>631547317R</t>
  </si>
  <si>
    <t>Pouzdro potrubní izolační 48/50 mm kamenná vlna s polepem Al fólií vyztuženou skleněnou mřížkou</t>
  </si>
  <si>
    <t>m</t>
  </si>
  <si>
    <t>SPCM</t>
  </si>
  <si>
    <t>Specifikace</t>
  </si>
  <si>
    <t>POL3_</t>
  </si>
  <si>
    <t>631547426R</t>
  </si>
  <si>
    <t>Pouzdro potrubní izolační 133/60 mm kamenná vlna s polepem Al fólií vyztuženou skleněnou mřížkou</t>
  </si>
  <si>
    <t>998713201R00</t>
  </si>
  <si>
    <t>Přesun hmot pro izolace tepelné, výšky do 6 m</t>
  </si>
  <si>
    <t>Přesun hmot</t>
  </si>
  <si>
    <t>POL7_</t>
  </si>
  <si>
    <t>998713293R00</t>
  </si>
  <si>
    <t>Příplatek zvětš. přesun, izolace tepelné do 500 m</t>
  </si>
  <si>
    <t>732214824R00</t>
  </si>
  <si>
    <t>Vypuštění vody ze soustavy o obsahu do 10000 l</t>
  </si>
  <si>
    <t>kus</t>
  </si>
  <si>
    <t>733111117R00</t>
  </si>
  <si>
    <t>Potrubí závit. bezešvé běžné v kotelnách DN 40</t>
  </si>
  <si>
    <t>Potrubí včetně tvarovek a zednických výpomocí.</t>
  </si>
  <si>
    <t>733121232R00</t>
  </si>
  <si>
    <t>Potrubí hladké bezešvé v kotelnách DN 125</t>
  </si>
  <si>
    <t>733123132R00</t>
  </si>
  <si>
    <t>Příplatek za zhotovení přípojek DN 125</t>
  </si>
  <si>
    <t>733120819R00</t>
  </si>
  <si>
    <t>Demontáž potrubí z hladkých trubek do D 60,3</t>
  </si>
  <si>
    <t>733120832R00</t>
  </si>
  <si>
    <t>Demontáž potrubí z hladkých trubek do D 133</t>
  </si>
  <si>
    <t>733190107R00</t>
  </si>
  <si>
    <t>Tlaková zkouška potrubí  DN 40</t>
  </si>
  <si>
    <t>Včetně dodávky vody, uzavření a zabezpečení konců potrubí.</t>
  </si>
  <si>
    <t>733190232R00</t>
  </si>
  <si>
    <t>Tlaková zkouška ocelového hladkého potrubí do DN 125</t>
  </si>
  <si>
    <t>V733001</t>
  </si>
  <si>
    <t>Demontáž zaslepení potrubí DN 125</t>
  </si>
  <si>
    <t xml:space="preserve">hod   </t>
  </si>
  <si>
    <t>Vlastní</t>
  </si>
  <si>
    <t>Indiv</t>
  </si>
  <si>
    <t>998733201R00</t>
  </si>
  <si>
    <t>Přesun hmot pro rozvody potrubí, výšky do 6 m</t>
  </si>
  <si>
    <t>998733293R00</t>
  </si>
  <si>
    <t>Příplatek zvětš. přesun, rozvody potrubí do 500 m</t>
  </si>
  <si>
    <t>734109217R00</t>
  </si>
  <si>
    <t>Montáž přírub. armatur, 2 příruby, PN 1,6, DN 100</t>
  </si>
  <si>
    <t>soubor</t>
  </si>
  <si>
    <t>Odkaz na mn. položky pořadí 19 : 2,00000</t>
  </si>
  <si>
    <t>VV</t>
  </si>
  <si>
    <t>42285517R</t>
  </si>
  <si>
    <t>Klapka mezipřírubová uzav. DN 125 tělo litina, disk niklovaná litina, EPDM</t>
  </si>
  <si>
    <t>998734201R00</t>
  </si>
  <si>
    <t>Přesun hmot pro armatury, výšky do 6 m</t>
  </si>
  <si>
    <t>998734293R00</t>
  </si>
  <si>
    <t>Příplatek zvětšený přesun, armatury do 500 m</t>
  </si>
  <si>
    <t>V7670002</t>
  </si>
  <si>
    <t>Montáž uložení potrubí</t>
  </si>
  <si>
    <t>136102030000R</t>
  </si>
  <si>
    <t>Plech hladký jakost S235  4x1000x2000 mm podklad pro kluznou podpěru</t>
  </si>
  <si>
    <t>kg</t>
  </si>
  <si>
    <t>42392466R</t>
  </si>
  <si>
    <t>Podpěra kluzná (spodek)  DN 125</t>
  </si>
  <si>
    <t>998767201R00</t>
  </si>
  <si>
    <t>Přesun hmot pro zámečnické konstr., výšky do 6 m</t>
  </si>
  <si>
    <t>998767293R00</t>
  </si>
  <si>
    <t>Příplatek zvětš. přesun, zámeč. konstr. do 500 m</t>
  </si>
  <si>
    <t>783225100R00</t>
  </si>
  <si>
    <t>Nátěr syntetický kovových konstrukcí 2x + 1x email</t>
  </si>
  <si>
    <t>včetně pomocného lešení.</t>
  </si>
  <si>
    <t>783422720R00</t>
  </si>
  <si>
    <t>Nátěr syntetický armatur do DN 200 mm základní</t>
  </si>
  <si>
    <t>783424740R00</t>
  </si>
  <si>
    <t>Nátěr syntetický potrubí do DN 50 mm základní</t>
  </si>
  <si>
    <t>V990001</t>
  </si>
  <si>
    <t>Proplach systému nově dodaného potrubí a technologie</t>
  </si>
  <si>
    <t>V990002</t>
  </si>
  <si>
    <t xml:space="preserve">Napuštění upravené vody do systému </t>
  </si>
  <si>
    <t>979951112R00</t>
  </si>
  <si>
    <t>Výkup kovů - železný šrot tl. nad 4 mm</t>
  </si>
  <si>
    <t>t</t>
  </si>
  <si>
    <t>Pro vyjádření výnosu ve prospěch zhotovitele je nutné jednotkovou cenu uvést se záporným znaménkem. (Získaná částka ponižuje náklad stavby.)</t>
  </si>
  <si>
    <t>979990144R00</t>
  </si>
  <si>
    <t>Poplatek za skládku suti - minerální vata</t>
  </si>
  <si>
    <t>979082119R00</t>
  </si>
  <si>
    <t>Příplatek k přesunu suti za každých dalších 1000 m</t>
  </si>
  <si>
    <t>Přesun suti</t>
  </si>
  <si>
    <t>POL8_</t>
  </si>
  <si>
    <t>979011221R00</t>
  </si>
  <si>
    <t>Svislá doprava suti a vybour. hmot za 1.PP nošením</t>
  </si>
  <si>
    <t>979083117R00</t>
  </si>
  <si>
    <t>Vodorovné přemístění suti na skládku do 6000 m</t>
  </si>
  <si>
    <t>005124010R</t>
  </si>
  <si>
    <t>Koordinační činnost</t>
  </si>
  <si>
    <t>Soubor</t>
  </si>
  <si>
    <t>VRN</t>
  </si>
  <si>
    <t>POL99_2</t>
  </si>
  <si>
    <t>Koordinace stavebních a technologických dodávek stavby.</t>
  </si>
  <si>
    <t>SUM</t>
  </si>
  <si>
    <t>Poznámky uchazeče k zadání</t>
  </si>
  <si>
    <t>POPUZIV</t>
  </si>
  <si>
    <t>END</t>
  </si>
  <si>
    <t>113107515R00</t>
  </si>
  <si>
    <t>Odstranění podkladu pl. 50 m2,kam.drcené tl.15 cm</t>
  </si>
  <si>
    <t>POL1_0</t>
  </si>
  <si>
    <t>139601102R00</t>
  </si>
  <si>
    <t>Ruční výkop jam, rýh a šachet v hornině tř. 3</t>
  </si>
  <si>
    <t>m3</t>
  </si>
  <si>
    <t>161101101R00</t>
  </si>
  <si>
    <t>Svislé přemístění výkopku z hor.1-4 do 2,5 m</t>
  </si>
  <si>
    <t>162201102R00</t>
  </si>
  <si>
    <t>Vodorovné přemístění výkopku z hor.1-4 do 50 m</t>
  </si>
  <si>
    <t>162701105R00</t>
  </si>
  <si>
    <t>Vodorovné přemístění výkopku z hor.1-4 do 10000 m</t>
  </si>
  <si>
    <t>167101101R00</t>
  </si>
  <si>
    <t>Nakládání výkopku z hor.1-4 v množství do 100 m3</t>
  </si>
  <si>
    <t>171201201R00</t>
  </si>
  <si>
    <t>Uložení sypaniny na skl.-sypanina na výšku přes 2m</t>
  </si>
  <si>
    <t>174101101R00</t>
  </si>
  <si>
    <t>Zásyp jam, rýh, šachet se zhutněním</t>
  </si>
  <si>
    <t>58330002.AR</t>
  </si>
  <si>
    <t>Zemina stabilizační Černovice - nedeklarováno</t>
  </si>
  <si>
    <t>311351111R00</t>
  </si>
  <si>
    <t>Bednění nadzákl. zdí oboustranné přesné - zřízení</t>
  </si>
  <si>
    <t>311351112R00</t>
  </si>
  <si>
    <t>Bednění nadzákl. zdí oboustranné přesné - odstr.</t>
  </si>
  <si>
    <t>341361821R00</t>
  </si>
  <si>
    <t>Výztuž stěn a příček z betonářské oceli 10 505(R)</t>
  </si>
  <si>
    <t>380932217R00</t>
  </si>
  <si>
    <t>Vlepení výztuže D 18, beton, malta POXY</t>
  </si>
  <si>
    <t>389381001RT3</t>
  </si>
  <si>
    <t>Dobetonování prefabrikovaných konstrukcí betonem třídy C 30/37</t>
  </si>
  <si>
    <t>411121221R00</t>
  </si>
  <si>
    <t>Osazování stropních desek š. do 60, dl. do 90 cm původních s úpravou</t>
  </si>
  <si>
    <t>411121232RT2</t>
  </si>
  <si>
    <t>Osazování stropních desek š. do 60, dl. do 180 cm včetně dodávky PZD  119x29x9</t>
  </si>
  <si>
    <t>631315511RM1</t>
  </si>
  <si>
    <t>Mazanina betonová tl. 12 - 24 cm C 12/15 z betonu prostého</t>
  </si>
  <si>
    <t>Včetně vytvoření dilatačních spár, bez zaplnění.</t>
  </si>
  <si>
    <t>632921413R00</t>
  </si>
  <si>
    <t>Dlažba z dlaždic betonových do MC 10, tl. 60 mm</t>
  </si>
  <si>
    <t>Včetně dodávky dlaždic.</t>
  </si>
  <si>
    <t>899102111R00</t>
  </si>
  <si>
    <t>Osazení poklopu s rámem do 100 kg</t>
  </si>
  <si>
    <t>28697444R</t>
  </si>
  <si>
    <t>Poklop kompozitní KOMPODECK A 609S  600x900x40 mm třída A15, uzamykatelný s těsněním</t>
  </si>
  <si>
    <t>Odkaz na mn. položky pořadí 19 : 1,00000</t>
  </si>
  <si>
    <t>952902110R00</t>
  </si>
  <si>
    <t>Čištění zametáním v místnostech a chodbách</t>
  </si>
  <si>
    <t>963015131R00</t>
  </si>
  <si>
    <t>Demontáž prefabrikovaných krycích desek 0,12 t</t>
  </si>
  <si>
    <t>965042241RT2</t>
  </si>
  <si>
    <t>Bourání mazanin betonových tl. nad 10 cm, nad 4 m2 ručně tl. mazaniny 15 - 20 cm</t>
  </si>
  <si>
    <t>965081923R00</t>
  </si>
  <si>
    <t>Bourání dlažeb beton.,čedič.tl.40 mm, pl.nad 1 m2</t>
  </si>
  <si>
    <t>970251100R00</t>
  </si>
  <si>
    <t>Řezání železobetonu hl. řezu 100 mm</t>
  </si>
  <si>
    <t>998272201R00</t>
  </si>
  <si>
    <t>Přesun hmot, trubní vedení ocelové, otevřený výkop</t>
  </si>
  <si>
    <t>na vzdálenost 100 m</t>
  </si>
  <si>
    <t>711111001RZ1</t>
  </si>
  <si>
    <t>Izolace proti vlhkosti vodor. nátěr ALP za studena 1x nátěr - včetně dodávky penetračního laku ALP</t>
  </si>
  <si>
    <t>POL1_7</t>
  </si>
  <si>
    <t>711112001RZ1</t>
  </si>
  <si>
    <t>Izolace proti vlhkosti svis. nátěr ALP, za studena 1x nátěr - včetně dodávky asfaltového laku</t>
  </si>
  <si>
    <t>711131101R00</t>
  </si>
  <si>
    <t>Izolace proti vlhkosti vodorovná pásy na sucho (položení geotextilie)</t>
  </si>
  <si>
    <t>711132101R00</t>
  </si>
  <si>
    <t>Izolace proti vlhkosti svislá pásy na sucho (položení geotextilie)</t>
  </si>
  <si>
    <t>711141559RZ3</t>
  </si>
  <si>
    <t>Izolace proti vlhk. vodorovná pásy přitavením 1 vrstva - včetně dodávky Sklobit G</t>
  </si>
  <si>
    <t>711142559RZ3</t>
  </si>
  <si>
    <t>Izolace proti vlhkosti svislá pásy přitavením 1 vrstva - včetně dodávky Sklobit G</t>
  </si>
  <si>
    <t>711140101R00</t>
  </si>
  <si>
    <t>Odstr.izolace proti vlhk.vodor. pásy přitav.,1vrst</t>
  </si>
  <si>
    <t>711140201R00</t>
  </si>
  <si>
    <t>Odstr.izolace proti vlhk.svis. pásy přitav.,1vrs</t>
  </si>
  <si>
    <t>711199097R00</t>
  </si>
  <si>
    <t>Příplatek za plochu do 10 m2, pásy</t>
  </si>
  <si>
    <t>998711101R00</t>
  </si>
  <si>
    <t>Přesun hmot pro izolace proti vodě, výšky do 6 m</t>
  </si>
  <si>
    <t>979990121R00</t>
  </si>
  <si>
    <t>Poplatek za skládku suti - asfaltové pásy</t>
  </si>
  <si>
    <t>979082111R00</t>
  </si>
  <si>
    <t>Vnitrostaveništní doprava suti do 10 m</t>
  </si>
  <si>
    <t>979083191R00</t>
  </si>
  <si>
    <t>Příplatek za dalších započatých 1000 m nad 6000 m</t>
  </si>
  <si>
    <t>979087112R00</t>
  </si>
  <si>
    <t>Nakládání suti na dopravní prostředky</t>
  </si>
  <si>
    <t>979999999R00</t>
  </si>
  <si>
    <t>Poplatek za skládku 10 % příměsí - DUFONEV Brno</t>
  </si>
  <si>
    <t>005121016R</t>
  </si>
  <si>
    <t>Vybudování zařízení staveniště pro JKSO 827</t>
  </si>
  <si>
    <t>POL99_1</t>
  </si>
  <si>
    <t>Vybudování zpevněných ploch pro skladování materiálu, doprava a osazení kontejnerů pro skladování.</t>
  </si>
  <si>
    <t>Sejmutí ornice, hrubá úprava terénu a zpevnění ploch pro osazení objektů sociálního zařízení staveniště a kanceláří stavby.</t>
  </si>
  <si>
    <t>Doprava a osazení mobilních buněk sociálního zařízení – umývárny, toalety, šatny.</t>
  </si>
  <si>
    <t>Doprava a osazení kanceláří stavby a technického dozoru.</t>
  </si>
  <si>
    <t>Doprava a osazení lávek pro chodce do 2 m délky, mostů do 5 délky.</t>
  </si>
  <si>
    <t>Zřízení osvětlení staveniště (včetně stožárů a osvětlovacích těles).</t>
  </si>
  <si>
    <t>Zřízení dočasných ochranných zařízení (plachty, stěny, stany), jestliže jsou vyžadovány technologií montáže.</t>
  </si>
  <si>
    <t>Náhradní zdroj elektrické energie.</t>
  </si>
  <si>
    <t>005121036R</t>
  </si>
  <si>
    <t>Odstranění zařízení staveniště pro JKSO 827</t>
  </si>
  <si>
    <t>Odvoz kontejnerů pro skladování a uvedení zpevněných ploch pro skladování do původního stavu.</t>
  </si>
  <si>
    <t>Případné ohumusování.</t>
  </si>
  <si>
    <t>Odvoz mobilních buněk sociálního zařízení, nebo uvedení do původního stavu prostor pronajatých.</t>
  </si>
  <si>
    <t>Odvoz mobilních kanceláří stavby a technického dozoru, nebo uvedení do původního stavu prostor pronajatých.</t>
  </si>
  <si>
    <t>Odvoz provizorních mostů a lávek.</t>
  </si>
  <si>
    <t>Zrušení vnitrostaveništního rozvodu energie včetně rozvaděčů a osvětlení staveniště (včetně stožárů a osvětlovacích těles).</t>
  </si>
  <si>
    <t>Odvoz náhradního zdroje.</t>
  </si>
  <si>
    <t>005121026R</t>
  </si>
  <si>
    <t>Provoz zařízení staveniště pro JKSO 827</t>
  </si>
  <si>
    <t>Opotřebení nebo pronájem skladovacích kontejnerů.</t>
  </si>
  <si>
    <t>Opotřebení nebo pronájem kanceláří stavby a technického dozoru.</t>
  </si>
  <si>
    <t>Opotřebení lávek pro chodce do 2 m délky, mostů do 5 délky.</t>
  </si>
  <si>
    <t>Pronájem, opotřebení a spotřeba pohonných hmot náhradního zdroje elektrické energie.</t>
  </si>
  <si>
    <t>Úklid v prostorách sociálního zařízení a kanceláří stavby.</t>
  </si>
  <si>
    <t>Opotřebení dočasných ochranných zařízení (plachty, stěny, stany).</t>
  </si>
  <si>
    <t>Spotřeba vody a elektrické energie, nebo pohonných hmot pro potřebu sociálních zařízení a kanceláří stavby.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</si>
  <si>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</si>
  <si>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</si>
  <si>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</si>
  <si>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Uvedení zpevněných ploch pro osazení objektů sociálního zařízení staveniště a kanceláří stavby do původního stavu.</t>
  </si>
  <si>
    <t>Opotřebení a údržba nebo pronájem sociálního zařízení – umývárny, toalety, šatny.</t>
  </si>
  <si>
    <t>Spotřeba vody a elektrické energie pro potřebu sociálních zařízení a kanceláří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</si>
</sst>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14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SUMIF(F50:F68,A16,I50:I68)+SUMIF(F50:F68,"PSU",I50:I68)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SUMIF(F50:F68,A17,I50:I68)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SUMIF(F50:F68,A18,I50:I68)</f>
        <v>0</v>
      </c>
      <c r="J18" s="85"/>
    </row>
    <row r="19" spans="1:10" ht="23.25" customHeight="1" x14ac:dyDescent="0.2">
      <c r="A19" s="197" t="s">
        <v>92</v>
      </c>
      <c r="B19" s="38" t="s">
        <v>29</v>
      </c>
      <c r="C19" s="62"/>
      <c r="D19" s="63"/>
      <c r="E19" s="83"/>
      <c r="F19" s="84"/>
      <c r="G19" s="83"/>
      <c r="H19" s="84"/>
      <c r="I19" s="83">
        <f>SUMIF(F50:F68,A19,I50:I68)</f>
        <v>0</v>
      </c>
      <c r="J19" s="85"/>
    </row>
    <row r="20" spans="1:10" ht="23.25" customHeight="1" x14ac:dyDescent="0.2">
      <c r="A20" s="197" t="s">
        <v>93</v>
      </c>
      <c r="B20" s="38" t="s">
        <v>30</v>
      </c>
      <c r="C20" s="62"/>
      <c r="D20" s="63"/>
      <c r="E20" s="83"/>
      <c r="F20" s="84"/>
      <c r="G20" s="83"/>
      <c r="H20" s="84"/>
      <c r="I20" s="83">
        <f>SUMIF(F50:F68,A20,I50:I68)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25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37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46</v>
      </c>
      <c r="C39" s="147"/>
      <c r="D39" s="147"/>
      <c r="E39" s="147"/>
      <c r="F39" s="148">
        <f>'PS01 PS01.01 Pol'!AE64+'PS01 PS01.02 Pol'!AE99</f>
        <v>0</v>
      </c>
      <c r="G39" s="149">
        <f>'PS01 PS01.01 Pol'!AF64+'PS01 PS01.02 Pol'!AF99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 t="s">
        <v>47</v>
      </c>
      <c r="C40" s="154" t="s">
        <v>48</v>
      </c>
      <c r="D40" s="154"/>
      <c r="E40" s="154"/>
      <c r="F40" s="155">
        <f>'PS01 PS01.01 Pol'!AE64+'PS01 PS01.02 Pol'!AE99</f>
        <v>0</v>
      </c>
      <c r="G40" s="156">
        <f>'PS01 PS01.01 Pol'!AF64+'PS01 PS01.02 Pol'!AF99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customHeight="1" x14ac:dyDescent="0.2">
      <c r="A41" s="135">
        <v>3</v>
      </c>
      <c r="B41" s="159" t="s">
        <v>49</v>
      </c>
      <c r="C41" s="147" t="s">
        <v>50</v>
      </c>
      <c r="D41" s="147"/>
      <c r="E41" s="147"/>
      <c r="F41" s="160">
        <f>'PS01 PS01.01 Pol'!AE64</f>
        <v>0</v>
      </c>
      <c r="G41" s="150">
        <f>'PS01 PS01.01 Pol'!AF64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5">
        <v>3</v>
      </c>
      <c r="B42" s="159" t="s">
        <v>51</v>
      </c>
      <c r="C42" s="147" t="s">
        <v>52</v>
      </c>
      <c r="D42" s="147"/>
      <c r="E42" s="147"/>
      <c r="F42" s="160">
        <f>'PS01 PS01.02 Pol'!AE99</f>
        <v>0</v>
      </c>
      <c r="G42" s="150">
        <f>'PS01 PS01.02 Pol'!AF99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5"/>
      <c r="B43" s="161" t="s">
        <v>53</v>
      </c>
      <c r="C43" s="162"/>
      <c r="D43" s="162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7" spans="1:10" ht="15.75" x14ac:dyDescent="0.25">
      <c r="B47" s="177" t="s">
        <v>55</v>
      </c>
    </row>
    <row r="49" spans="1:10" ht="25.5" customHeight="1" x14ac:dyDescent="0.2">
      <c r="A49" s="179"/>
      <c r="B49" s="182" t="s">
        <v>18</v>
      </c>
      <c r="C49" s="182" t="s">
        <v>6</v>
      </c>
      <c r="D49" s="183"/>
      <c r="E49" s="183"/>
      <c r="F49" s="184" t="s">
        <v>56</v>
      </c>
      <c r="G49" s="184"/>
      <c r="H49" s="184"/>
      <c r="I49" s="184" t="s">
        <v>31</v>
      </c>
      <c r="J49" s="184" t="s">
        <v>0</v>
      </c>
    </row>
    <row r="50" spans="1:10" ht="36.75" customHeight="1" x14ac:dyDescent="0.2">
      <c r="A50" s="180"/>
      <c r="B50" s="185" t="s">
        <v>57</v>
      </c>
      <c r="C50" s="186" t="s">
        <v>58</v>
      </c>
      <c r="D50" s="187"/>
      <c r="E50" s="187"/>
      <c r="F50" s="193" t="s">
        <v>26</v>
      </c>
      <c r="G50" s="194"/>
      <c r="H50" s="194"/>
      <c r="I50" s="194">
        <f>'PS01 PS01.02 Pol'!G8</f>
        <v>0</v>
      </c>
      <c r="J50" s="191" t="str">
        <f>IF(I69=0,"",I50/I69*100)</f>
        <v/>
      </c>
    </row>
    <row r="51" spans="1:10" ht="36.75" customHeight="1" x14ac:dyDescent="0.2">
      <c r="A51" s="180"/>
      <c r="B51" s="185" t="s">
        <v>59</v>
      </c>
      <c r="C51" s="186" t="s">
        <v>60</v>
      </c>
      <c r="D51" s="187"/>
      <c r="E51" s="187"/>
      <c r="F51" s="193" t="s">
        <v>26</v>
      </c>
      <c r="G51" s="194"/>
      <c r="H51" s="194"/>
      <c r="I51" s="194">
        <f>'PS01 PS01.02 Pol'!G18</f>
        <v>0</v>
      </c>
      <c r="J51" s="191" t="str">
        <f>IF(I69=0,"",I51/I69*100)</f>
        <v/>
      </c>
    </row>
    <row r="52" spans="1:10" ht="36.75" customHeight="1" x14ac:dyDescent="0.2">
      <c r="A52" s="180"/>
      <c r="B52" s="185" t="s">
        <v>61</v>
      </c>
      <c r="C52" s="186" t="s">
        <v>62</v>
      </c>
      <c r="D52" s="187"/>
      <c r="E52" s="187"/>
      <c r="F52" s="193" t="s">
        <v>26</v>
      </c>
      <c r="G52" s="194"/>
      <c r="H52" s="194"/>
      <c r="I52" s="194">
        <f>'PS01 PS01.02 Pol'!G24</f>
        <v>0</v>
      </c>
      <c r="J52" s="191" t="str">
        <f>IF(I69=0,"",I52/I69*100)</f>
        <v/>
      </c>
    </row>
    <row r="53" spans="1:10" ht="36.75" customHeight="1" x14ac:dyDescent="0.2">
      <c r="A53" s="180"/>
      <c r="B53" s="185" t="s">
        <v>63</v>
      </c>
      <c r="C53" s="186" t="s">
        <v>64</v>
      </c>
      <c r="D53" s="187"/>
      <c r="E53" s="187"/>
      <c r="F53" s="193" t="s">
        <v>26</v>
      </c>
      <c r="G53" s="194"/>
      <c r="H53" s="194"/>
      <c r="I53" s="194">
        <f>'PS01 PS01.02 Pol'!G27</f>
        <v>0</v>
      </c>
      <c r="J53" s="191" t="str">
        <f>IF(I69=0,"",I53/I69*100)</f>
        <v/>
      </c>
    </row>
    <row r="54" spans="1:10" ht="36.75" customHeight="1" x14ac:dyDescent="0.2">
      <c r="A54" s="180"/>
      <c r="B54" s="185" t="s">
        <v>65</v>
      </c>
      <c r="C54" s="186" t="s">
        <v>66</v>
      </c>
      <c r="D54" s="187"/>
      <c r="E54" s="187"/>
      <c r="F54" s="193" t="s">
        <v>26</v>
      </c>
      <c r="G54" s="194"/>
      <c r="H54" s="194"/>
      <c r="I54" s="194">
        <f>'PS01 PS01.02 Pol'!G32</f>
        <v>0</v>
      </c>
      <c r="J54" s="191" t="str">
        <f>IF(I69=0,"",I54/I69*100)</f>
        <v/>
      </c>
    </row>
    <row r="55" spans="1:10" ht="36.75" customHeight="1" x14ac:dyDescent="0.2">
      <c r="A55" s="180"/>
      <c r="B55" s="185" t="s">
        <v>67</v>
      </c>
      <c r="C55" s="186" t="s">
        <v>68</v>
      </c>
      <c r="D55" s="187"/>
      <c r="E55" s="187"/>
      <c r="F55" s="193" t="s">
        <v>26</v>
      </c>
      <c r="G55" s="194"/>
      <c r="H55" s="194"/>
      <c r="I55" s="194">
        <f>'PS01 PS01.02 Pol'!G36</f>
        <v>0</v>
      </c>
      <c r="J55" s="191" t="str">
        <f>IF(I69=0,"",I55/I69*100)</f>
        <v/>
      </c>
    </row>
    <row r="56" spans="1:10" ht="36.75" customHeight="1" x14ac:dyDescent="0.2">
      <c r="A56" s="180"/>
      <c r="B56" s="185" t="s">
        <v>69</v>
      </c>
      <c r="C56" s="186" t="s">
        <v>70</v>
      </c>
      <c r="D56" s="187"/>
      <c r="E56" s="187"/>
      <c r="F56" s="193" t="s">
        <v>26</v>
      </c>
      <c r="G56" s="194"/>
      <c r="H56" s="194"/>
      <c r="I56" s="194">
        <f>'PS01 PS01.02 Pol'!G38</f>
        <v>0</v>
      </c>
      <c r="J56" s="191" t="str">
        <f>IF(I69=0,"",I56/I69*100)</f>
        <v/>
      </c>
    </row>
    <row r="57" spans="1:10" ht="36.75" customHeight="1" x14ac:dyDescent="0.2">
      <c r="A57" s="180"/>
      <c r="B57" s="185" t="s">
        <v>71</v>
      </c>
      <c r="C57" s="186" t="s">
        <v>72</v>
      </c>
      <c r="D57" s="187"/>
      <c r="E57" s="187"/>
      <c r="F57" s="193" t="s">
        <v>26</v>
      </c>
      <c r="G57" s="194"/>
      <c r="H57" s="194"/>
      <c r="I57" s="194">
        <f>'PS01 PS01.02 Pol'!G43</f>
        <v>0</v>
      </c>
      <c r="J57" s="191" t="str">
        <f>IF(I69=0,"",I57/I69*100)</f>
        <v/>
      </c>
    </row>
    <row r="58" spans="1:10" ht="36.75" customHeight="1" x14ac:dyDescent="0.2">
      <c r="A58" s="180"/>
      <c r="B58" s="185" t="s">
        <v>73</v>
      </c>
      <c r="C58" s="186" t="s">
        <v>74</v>
      </c>
      <c r="D58" s="187"/>
      <c r="E58" s="187"/>
      <c r="F58" s="193" t="s">
        <v>27</v>
      </c>
      <c r="G58" s="194"/>
      <c r="H58" s="194"/>
      <c r="I58" s="194">
        <f>'PS01 PS01.02 Pol'!G46</f>
        <v>0</v>
      </c>
      <c r="J58" s="191" t="str">
        <f>IF(I69=0,"",I58/I69*100)</f>
        <v/>
      </c>
    </row>
    <row r="59" spans="1:10" ht="36.75" customHeight="1" x14ac:dyDescent="0.2">
      <c r="A59" s="180"/>
      <c r="B59" s="185" t="s">
        <v>75</v>
      </c>
      <c r="C59" s="186" t="s">
        <v>76</v>
      </c>
      <c r="D59" s="187"/>
      <c r="E59" s="187"/>
      <c r="F59" s="193" t="s">
        <v>27</v>
      </c>
      <c r="G59" s="194"/>
      <c r="H59" s="194"/>
      <c r="I59" s="194">
        <f>'PS01 PS01.01 Pol'!G8</f>
        <v>0</v>
      </c>
      <c r="J59" s="191" t="str">
        <f>IF(I69=0,"",I59/I69*100)</f>
        <v/>
      </c>
    </row>
    <row r="60" spans="1:10" ht="36.75" customHeight="1" x14ac:dyDescent="0.2">
      <c r="A60" s="180"/>
      <c r="B60" s="185" t="s">
        <v>77</v>
      </c>
      <c r="C60" s="186" t="s">
        <v>78</v>
      </c>
      <c r="D60" s="187"/>
      <c r="E60" s="187"/>
      <c r="F60" s="193" t="s">
        <v>27</v>
      </c>
      <c r="G60" s="194"/>
      <c r="H60" s="194"/>
      <c r="I60" s="194">
        <f>'PS01 PS01.01 Pol'!G16</f>
        <v>0</v>
      </c>
      <c r="J60" s="191" t="str">
        <f>IF(I69=0,"",I60/I69*100)</f>
        <v/>
      </c>
    </row>
    <row r="61" spans="1:10" ht="36.75" customHeight="1" x14ac:dyDescent="0.2">
      <c r="A61" s="180"/>
      <c r="B61" s="185" t="s">
        <v>79</v>
      </c>
      <c r="C61" s="186" t="s">
        <v>80</v>
      </c>
      <c r="D61" s="187"/>
      <c r="E61" s="187"/>
      <c r="F61" s="193" t="s">
        <v>27</v>
      </c>
      <c r="G61" s="194"/>
      <c r="H61" s="194"/>
      <c r="I61" s="194">
        <f>'PS01 PS01.01 Pol'!G18</f>
        <v>0</v>
      </c>
      <c r="J61" s="191" t="str">
        <f>IF(I69=0,"",I61/I69*100)</f>
        <v/>
      </c>
    </row>
    <row r="62" spans="1:10" ht="36.75" customHeight="1" x14ac:dyDescent="0.2">
      <c r="A62" s="180"/>
      <c r="B62" s="185" t="s">
        <v>81</v>
      </c>
      <c r="C62" s="186" t="s">
        <v>82</v>
      </c>
      <c r="D62" s="187"/>
      <c r="E62" s="187"/>
      <c r="F62" s="193" t="s">
        <v>27</v>
      </c>
      <c r="G62" s="194"/>
      <c r="H62" s="194"/>
      <c r="I62" s="194">
        <f>'PS01 PS01.01 Pol'!G33</f>
        <v>0</v>
      </c>
      <c r="J62" s="191" t="str">
        <f>IF(I69=0,"",I62/I69*100)</f>
        <v/>
      </c>
    </row>
    <row r="63" spans="1:10" ht="36.75" customHeight="1" x14ac:dyDescent="0.2">
      <c r="A63" s="180"/>
      <c r="B63" s="185" t="s">
        <v>83</v>
      </c>
      <c r="C63" s="186" t="s">
        <v>84</v>
      </c>
      <c r="D63" s="187"/>
      <c r="E63" s="187"/>
      <c r="F63" s="193" t="s">
        <v>27</v>
      </c>
      <c r="G63" s="194"/>
      <c r="H63" s="194"/>
      <c r="I63" s="194">
        <f>'PS01 PS01.01 Pol'!G39</f>
        <v>0</v>
      </c>
      <c r="J63" s="191" t="str">
        <f>IF(I69=0,"",I63/I69*100)</f>
        <v/>
      </c>
    </row>
    <row r="64" spans="1:10" ht="36.75" customHeight="1" x14ac:dyDescent="0.2">
      <c r="A64" s="180"/>
      <c r="B64" s="185" t="s">
        <v>85</v>
      </c>
      <c r="C64" s="186" t="s">
        <v>86</v>
      </c>
      <c r="D64" s="187"/>
      <c r="E64" s="187"/>
      <c r="F64" s="193" t="s">
        <v>27</v>
      </c>
      <c r="G64" s="194"/>
      <c r="H64" s="194"/>
      <c r="I64" s="194">
        <f>'PS01 PS01.01 Pol'!G45</f>
        <v>0</v>
      </c>
      <c r="J64" s="191" t="str">
        <f>IF(I69=0,"",I64/I69*100)</f>
        <v/>
      </c>
    </row>
    <row r="65" spans="1:10" ht="36.75" customHeight="1" x14ac:dyDescent="0.2">
      <c r="A65" s="180"/>
      <c r="B65" s="185" t="s">
        <v>87</v>
      </c>
      <c r="C65" s="186" t="s">
        <v>88</v>
      </c>
      <c r="D65" s="187"/>
      <c r="E65" s="187"/>
      <c r="F65" s="193" t="s">
        <v>28</v>
      </c>
      <c r="G65" s="194"/>
      <c r="H65" s="194"/>
      <c r="I65" s="194">
        <f>'PS01 PS01.01 Pol'!G50</f>
        <v>0</v>
      </c>
      <c r="J65" s="191" t="str">
        <f>IF(I69=0,"",I65/I69*100)</f>
        <v/>
      </c>
    </row>
    <row r="66" spans="1:10" ht="36.75" customHeight="1" x14ac:dyDescent="0.2">
      <c r="A66" s="180"/>
      <c r="B66" s="185" t="s">
        <v>89</v>
      </c>
      <c r="C66" s="186" t="s">
        <v>90</v>
      </c>
      <c r="D66" s="187"/>
      <c r="E66" s="187"/>
      <c r="F66" s="193" t="s">
        <v>91</v>
      </c>
      <c r="G66" s="194"/>
      <c r="H66" s="194"/>
      <c r="I66" s="194">
        <f>'PS01 PS01.01 Pol'!G53+'PS01 PS01.02 Pol'!G57</f>
        <v>0</v>
      </c>
      <c r="J66" s="191" t="str">
        <f>IF(I69=0,"",I66/I69*100)</f>
        <v/>
      </c>
    </row>
    <row r="67" spans="1:10" ht="36.75" customHeight="1" x14ac:dyDescent="0.2">
      <c r="A67" s="180"/>
      <c r="B67" s="185" t="s">
        <v>92</v>
      </c>
      <c r="C67" s="186" t="s">
        <v>29</v>
      </c>
      <c r="D67" s="187"/>
      <c r="E67" s="187"/>
      <c r="F67" s="193" t="s">
        <v>92</v>
      </c>
      <c r="G67" s="194"/>
      <c r="H67" s="194"/>
      <c r="I67" s="194">
        <f>'PS01 PS01.01 Pol'!G60+'PS01 PS01.02 Pol'!G64</f>
        <v>0</v>
      </c>
      <c r="J67" s="191" t="str">
        <f>IF(I69=0,"",I67/I69*100)</f>
        <v/>
      </c>
    </row>
    <row r="68" spans="1:10" ht="36.75" customHeight="1" x14ac:dyDescent="0.2">
      <c r="A68" s="180"/>
      <c r="B68" s="185" t="s">
        <v>93</v>
      </c>
      <c r="C68" s="186" t="s">
        <v>30</v>
      </c>
      <c r="D68" s="187"/>
      <c r="E68" s="187"/>
      <c r="F68" s="193" t="s">
        <v>93</v>
      </c>
      <c r="G68" s="194"/>
      <c r="H68" s="194"/>
      <c r="I68" s="194">
        <f>'PS01 PS01.02 Pol'!G95</f>
        <v>0</v>
      </c>
      <c r="J68" s="191" t="str">
        <f>IF(I69=0,"",I68/I69*100)</f>
        <v/>
      </c>
    </row>
    <row r="69" spans="1:10" ht="25.5" customHeight="1" x14ac:dyDescent="0.2">
      <c r="A69" s="181"/>
      <c r="B69" s="188" t="s">
        <v>1</v>
      </c>
      <c r="C69" s="189"/>
      <c r="D69" s="190"/>
      <c r="E69" s="190"/>
      <c r="F69" s="195"/>
      <c r="G69" s="196"/>
      <c r="H69" s="196"/>
      <c r="I69" s="196">
        <f>SUM(I50:I68)</f>
        <v>0</v>
      </c>
      <c r="J69" s="192">
        <f>SUM(J50:J68)</f>
        <v>0</v>
      </c>
    </row>
    <row r="70" spans="1:10" x14ac:dyDescent="0.2">
      <c r="F70" s="133"/>
      <c r="G70" s="133"/>
      <c r="H70" s="133"/>
      <c r="I70" s="133"/>
      <c r="J70" s="134"/>
    </row>
    <row r="71" spans="1:10" x14ac:dyDescent="0.2">
      <c r="F71" s="133"/>
      <c r="G71" s="133"/>
      <c r="H71" s="133"/>
      <c r="I71" s="133"/>
      <c r="J71" s="134"/>
    </row>
    <row r="72" spans="1:10" x14ac:dyDescent="0.2">
      <c r="F72" s="133"/>
      <c r="G72" s="133"/>
      <c r="H72" s="133"/>
      <c r="I72" s="133"/>
      <c r="J72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94</v>
      </c>
    </row>
    <row r="2" spans="1:60" ht="24.95" customHeight="1" x14ac:dyDescent="0.2">
      <c r="A2" s="199" t="s">
        <v>8</v>
      </c>
      <c r="B2" s="49" t="s">
        <v>44</v>
      </c>
      <c r="C2" s="202" t="s">
        <v>45</v>
      </c>
      <c r="D2" s="200"/>
      <c r="E2" s="200"/>
      <c r="F2" s="200"/>
      <c r="G2" s="201"/>
      <c r="AG2" t="s">
        <v>95</v>
      </c>
    </row>
    <row r="3" spans="1:60" ht="24.95" customHeight="1" x14ac:dyDescent="0.2">
      <c r="A3" s="199" t="s">
        <v>9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96</v>
      </c>
      <c r="AG3" t="s">
        <v>97</v>
      </c>
    </row>
    <row r="4" spans="1:60" ht="24.95" customHeight="1" x14ac:dyDescent="0.2">
      <c r="A4" s="203" t="s">
        <v>10</v>
      </c>
      <c r="B4" s="204" t="s">
        <v>49</v>
      </c>
      <c r="C4" s="205" t="s">
        <v>50</v>
      </c>
      <c r="D4" s="206"/>
      <c r="E4" s="206"/>
      <c r="F4" s="206"/>
      <c r="G4" s="207"/>
      <c r="AG4" t="s">
        <v>98</v>
      </c>
    </row>
    <row r="5" spans="1:60" x14ac:dyDescent="0.2">
      <c r="D5" s="10"/>
    </row>
    <row r="6" spans="1:60" ht="38.25" x14ac:dyDescent="0.2">
      <c r="A6" s="209" t="s">
        <v>99</v>
      </c>
      <c r="B6" s="211" t="s">
        <v>100</v>
      </c>
      <c r="C6" s="211" t="s">
        <v>101</v>
      </c>
      <c r="D6" s="210" t="s">
        <v>102</v>
      </c>
      <c r="E6" s="209" t="s">
        <v>103</v>
      </c>
      <c r="F6" s="208" t="s">
        <v>104</v>
      </c>
      <c r="G6" s="209" t="s">
        <v>31</v>
      </c>
      <c r="H6" s="212" t="s">
        <v>32</v>
      </c>
      <c r="I6" s="212" t="s">
        <v>105</v>
      </c>
      <c r="J6" s="212" t="s">
        <v>33</v>
      </c>
      <c r="K6" s="212" t="s">
        <v>106</v>
      </c>
      <c r="L6" s="212" t="s">
        <v>107</v>
      </c>
      <c r="M6" s="212" t="s">
        <v>108</v>
      </c>
      <c r="N6" s="212" t="s">
        <v>109</v>
      </c>
      <c r="O6" s="212" t="s">
        <v>110</v>
      </c>
      <c r="P6" s="212" t="s">
        <v>111</v>
      </c>
      <c r="Q6" s="212" t="s">
        <v>112</v>
      </c>
      <c r="R6" s="212" t="s">
        <v>113</v>
      </c>
      <c r="S6" s="212" t="s">
        <v>114</v>
      </c>
      <c r="T6" s="212" t="s">
        <v>115</v>
      </c>
      <c r="U6" s="212" t="s">
        <v>116</v>
      </c>
      <c r="V6" s="212" t="s">
        <v>117</v>
      </c>
      <c r="W6" s="212" t="s">
        <v>118</v>
      </c>
      <c r="X6" s="212" t="s">
        <v>119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8" t="s">
        <v>120</v>
      </c>
      <c r="B8" s="239" t="s">
        <v>75</v>
      </c>
      <c r="C8" s="262" t="s">
        <v>76</v>
      </c>
      <c r="D8" s="240"/>
      <c r="E8" s="241"/>
      <c r="F8" s="242"/>
      <c r="G8" s="242">
        <f>SUMIF(AG9:AG15,"&lt;&gt;NOR",G9:G15)</f>
        <v>0</v>
      </c>
      <c r="H8" s="242"/>
      <c r="I8" s="242">
        <f>SUM(I9:I15)</f>
        <v>0</v>
      </c>
      <c r="J8" s="242"/>
      <c r="K8" s="242">
        <f>SUM(K9:K15)</f>
        <v>0</v>
      </c>
      <c r="L8" s="242"/>
      <c r="M8" s="242">
        <f>SUM(M9:M15)</f>
        <v>0</v>
      </c>
      <c r="N8" s="242"/>
      <c r="O8" s="242">
        <f>SUM(O9:O15)</f>
        <v>0.01</v>
      </c>
      <c r="P8" s="242"/>
      <c r="Q8" s="242">
        <f>SUM(Q9:Q15)</f>
        <v>0.02</v>
      </c>
      <c r="R8" s="242"/>
      <c r="S8" s="242"/>
      <c r="T8" s="243"/>
      <c r="U8" s="237"/>
      <c r="V8" s="237">
        <f>SUM(V9:V15)</f>
        <v>3.7600000000000002</v>
      </c>
      <c r="W8" s="237"/>
      <c r="X8" s="237"/>
      <c r="AG8" t="s">
        <v>121</v>
      </c>
    </row>
    <row r="9" spans="1:60" outlineLevel="1" x14ac:dyDescent="0.2">
      <c r="A9" s="251">
        <v>1</v>
      </c>
      <c r="B9" s="252" t="s">
        <v>122</v>
      </c>
      <c r="C9" s="263" t="s">
        <v>123</v>
      </c>
      <c r="D9" s="253" t="s">
        <v>124</v>
      </c>
      <c r="E9" s="254">
        <v>8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2.0999999999999999E-3</v>
      </c>
      <c r="Q9" s="256">
        <f>ROUND(E9*P9,2)</f>
        <v>0.02</v>
      </c>
      <c r="R9" s="256"/>
      <c r="S9" s="256" t="s">
        <v>125</v>
      </c>
      <c r="T9" s="257" t="s">
        <v>125</v>
      </c>
      <c r="U9" s="233">
        <v>0.2</v>
      </c>
      <c r="V9" s="233">
        <f>ROUND(E9*U9,2)</f>
        <v>1.6</v>
      </c>
      <c r="W9" s="233"/>
      <c r="X9" s="233" t="s">
        <v>126</v>
      </c>
      <c r="Y9" s="213"/>
      <c r="Z9" s="213"/>
      <c r="AA9" s="213"/>
      <c r="AB9" s="213"/>
      <c r="AC9" s="213"/>
      <c r="AD9" s="213"/>
      <c r="AE9" s="213"/>
      <c r="AF9" s="213"/>
      <c r="AG9" s="213" t="s">
        <v>127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4">
        <v>2</v>
      </c>
      <c r="B10" s="245" t="s">
        <v>128</v>
      </c>
      <c r="C10" s="264" t="s">
        <v>129</v>
      </c>
      <c r="D10" s="246" t="s">
        <v>124</v>
      </c>
      <c r="E10" s="247">
        <v>8</v>
      </c>
      <c r="F10" s="248"/>
      <c r="G10" s="249">
        <f>ROUND(E10*F10,2)</f>
        <v>0</v>
      </c>
      <c r="H10" s="248"/>
      <c r="I10" s="249">
        <f>ROUND(E10*H10,2)</f>
        <v>0</v>
      </c>
      <c r="J10" s="248"/>
      <c r="K10" s="249">
        <f>ROUND(E10*J10,2)</f>
        <v>0</v>
      </c>
      <c r="L10" s="249">
        <v>21</v>
      </c>
      <c r="M10" s="249">
        <f>G10*(1+L10/100)</f>
        <v>0</v>
      </c>
      <c r="N10" s="249">
        <v>5.1000000000000004E-4</v>
      </c>
      <c r="O10" s="249">
        <f>ROUND(E10*N10,2)</f>
        <v>0</v>
      </c>
      <c r="P10" s="249">
        <v>0</v>
      </c>
      <c r="Q10" s="249">
        <f>ROUND(E10*P10,2)</f>
        <v>0</v>
      </c>
      <c r="R10" s="249"/>
      <c r="S10" s="249" t="s">
        <v>125</v>
      </c>
      <c r="T10" s="250" t="s">
        <v>125</v>
      </c>
      <c r="U10" s="233">
        <v>0.27</v>
      </c>
      <c r="V10" s="233">
        <f>ROUND(E10*U10,2)</f>
        <v>2.16</v>
      </c>
      <c r="W10" s="233"/>
      <c r="X10" s="233" t="s">
        <v>126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127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30"/>
      <c r="B11" s="231"/>
      <c r="C11" s="265" t="s">
        <v>130</v>
      </c>
      <c r="D11" s="258"/>
      <c r="E11" s="258"/>
      <c r="F11" s="258"/>
      <c r="G11" s="258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3"/>
      <c r="Z11" s="213"/>
      <c r="AA11" s="213"/>
      <c r="AB11" s="213"/>
      <c r="AC11" s="213"/>
      <c r="AD11" s="213"/>
      <c r="AE11" s="213"/>
      <c r="AF11" s="213"/>
      <c r="AG11" s="213" t="s">
        <v>131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51">
        <v>3</v>
      </c>
      <c r="B12" s="252" t="s">
        <v>132</v>
      </c>
      <c r="C12" s="263" t="s">
        <v>133</v>
      </c>
      <c r="D12" s="253" t="s">
        <v>134</v>
      </c>
      <c r="E12" s="254">
        <v>4</v>
      </c>
      <c r="F12" s="255"/>
      <c r="G12" s="256">
        <f>ROUND(E12*F12,2)</f>
        <v>0</v>
      </c>
      <c r="H12" s="255"/>
      <c r="I12" s="256">
        <f>ROUND(E12*H12,2)</f>
        <v>0</v>
      </c>
      <c r="J12" s="255"/>
      <c r="K12" s="256">
        <f>ROUND(E12*J12,2)</f>
        <v>0</v>
      </c>
      <c r="L12" s="256">
        <v>21</v>
      </c>
      <c r="M12" s="256">
        <f>G12*(1+L12/100)</f>
        <v>0</v>
      </c>
      <c r="N12" s="256">
        <v>1.1100000000000001E-3</v>
      </c>
      <c r="O12" s="256">
        <f>ROUND(E12*N12,2)</f>
        <v>0</v>
      </c>
      <c r="P12" s="256">
        <v>0</v>
      </c>
      <c r="Q12" s="256">
        <f>ROUND(E12*P12,2)</f>
        <v>0</v>
      </c>
      <c r="R12" s="256" t="s">
        <v>135</v>
      </c>
      <c r="S12" s="256" t="s">
        <v>125</v>
      </c>
      <c r="T12" s="257" t="s">
        <v>125</v>
      </c>
      <c r="U12" s="233">
        <v>0</v>
      </c>
      <c r="V12" s="233">
        <f>ROUND(E12*U12,2)</f>
        <v>0</v>
      </c>
      <c r="W12" s="233"/>
      <c r="X12" s="233" t="s">
        <v>136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137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44">
        <v>4</v>
      </c>
      <c r="B13" s="245" t="s">
        <v>138</v>
      </c>
      <c r="C13" s="264" t="s">
        <v>139</v>
      </c>
      <c r="D13" s="246" t="s">
        <v>134</v>
      </c>
      <c r="E13" s="247">
        <v>6</v>
      </c>
      <c r="F13" s="248"/>
      <c r="G13" s="249">
        <f>ROUND(E13*F13,2)</f>
        <v>0</v>
      </c>
      <c r="H13" s="248"/>
      <c r="I13" s="249">
        <f>ROUND(E13*H13,2)</f>
        <v>0</v>
      </c>
      <c r="J13" s="248"/>
      <c r="K13" s="249">
        <f>ROUND(E13*J13,2)</f>
        <v>0</v>
      </c>
      <c r="L13" s="249">
        <v>21</v>
      </c>
      <c r="M13" s="249">
        <f>G13*(1+L13/100)</f>
        <v>0</v>
      </c>
      <c r="N13" s="249">
        <v>2.3999999999999998E-3</v>
      </c>
      <c r="O13" s="249">
        <f>ROUND(E13*N13,2)</f>
        <v>0.01</v>
      </c>
      <c r="P13" s="249">
        <v>0</v>
      </c>
      <c r="Q13" s="249">
        <f>ROUND(E13*P13,2)</f>
        <v>0</v>
      </c>
      <c r="R13" s="249" t="s">
        <v>135</v>
      </c>
      <c r="S13" s="249" t="s">
        <v>125</v>
      </c>
      <c r="T13" s="250" t="s">
        <v>125</v>
      </c>
      <c r="U13" s="233">
        <v>0</v>
      </c>
      <c r="V13" s="233">
        <f>ROUND(E13*U13,2)</f>
        <v>0</v>
      </c>
      <c r="W13" s="233"/>
      <c r="X13" s="233" t="s">
        <v>136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137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30">
        <v>5</v>
      </c>
      <c r="B14" s="231" t="s">
        <v>140</v>
      </c>
      <c r="C14" s="266" t="s">
        <v>141</v>
      </c>
      <c r="D14" s="232" t="s">
        <v>0</v>
      </c>
      <c r="E14" s="259"/>
      <c r="F14" s="234"/>
      <c r="G14" s="233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3">
        <v>0</v>
      </c>
      <c r="O14" s="233">
        <f>ROUND(E14*N14,2)</f>
        <v>0</v>
      </c>
      <c r="P14" s="233">
        <v>0</v>
      </c>
      <c r="Q14" s="233">
        <f>ROUND(E14*P14,2)</f>
        <v>0</v>
      </c>
      <c r="R14" s="233"/>
      <c r="S14" s="233" t="s">
        <v>125</v>
      </c>
      <c r="T14" s="233" t="s">
        <v>125</v>
      </c>
      <c r="U14" s="233">
        <v>0</v>
      </c>
      <c r="V14" s="233">
        <f>ROUND(E14*U14,2)</f>
        <v>0</v>
      </c>
      <c r="W14" s="233"/>
      <c r="X14" s="233" t="s">
        <v>142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143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0">
        <v>6</v>
      </c>
      <c r="B15" s="231" t="s">
        <v>144</v>
      </c>
      <c r="C15" s="266" t="s">
        <v>145</v>
      </c>
      <c r="D15" s="232" t="s">
        <v>0</v>
      </c>
      <c r="E15" s="259"/>
      <c r="F15" s="234"/>
      <c r="G15" s="233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/>
      <c r="S15" s="233" t="s">
        <v>125</v>
      </c>
      <c r="T15" s="233" t="s">
        <v>125</v>
      </c>
      <c r="U15" s="233">
        <v>0</v>
      </c>
      <c r="V15" s="233">
        <f>ROUND(E15*U15,2)</f>
        <v>0</v>
      </c>
      <c r="W15" s="233"/>
      <c r="X15" s="233" t="s">
        <v>142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143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">
      <c r="A16" s="238" t="s">
        <v>120</v>
      </c>
      <c r="B16" s="239" t="s">
        <v>77</v>
      </c>
      <c r="C16" s="262" t="s">
        <v>78</v>
      </c>
      <c r="D16" s="240"/>
      <c r="E16" s="241"/>
      <c r="F16" s="242"/>
      <c r="G16" s="242">
        <f>SUMIF(AG17:AG17,"&lt;&gt;NOR",G17:G17)</f>
        <v>0</v>
      </c>
      <c r="H16" s="242"/>
      <c r="I16" s="242">
        <f>SUM(I17:I17)</f>
        <v>0</v>
      </c>
      <c r="J16" s="242"/>
      <c r="K16" s="242">
        <f>SUM(K17:K17)</f>
        <v>0</v>
      </c>
      <c r="L16" s="242"/>
      <c r="M16" s="242">
        <f>SUM(M17:M17)</f>
        <v>0</v>
      </c>
      <c r="N16" s="242"/>
      <c r="O16" s="242">
        <f>SUM(O17:O17)</f>
        <v>0</v>
      </c>
      <c r="P16" s="242"/>
      <c r="Q16" s="242">
        <f>SUM(Q17:Q17)</f>
        <v>0</v>
      </c>
      <c r="R16" s="242"/>
      <c r="S16" s="242"/>
      <c r="T16" s="243"/>
      <c r="U16" s="237"/>
      <c r="V16" s="237">
        <f>SUM(V17:V17)</f>
        <v>4.07</v>
      </c>
      <c r="W16" s="237"/>
      <c r="X16" s="237"/>
      <c r="AG16" t="s">
        <v>121</v>
      </c>
    </row>
    <row r="17" spans="1:60" outlineLevel="1" x14ac:dyDescent="0.2">
      <c r="A17" s="251">
        <v>7</v>
      </c>
      <c r="B17" s="252" t="s">
        <v>146</v>
      </c>
      <c r="C17" s="263" t="s">
        <v>147</v>
      </c>
      <c r="D17" s="253" t="s">
        <v>148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125</v>
      </c>
      <c r="T17" s="257" t="s">
        <v>125</v>
      </c>
      <c r="U17" s="233">
        <v>4.07</v>
      </c>
      <c r="V17" s="233">
        <f>ROUND(E17*U17,2)</f>
        <v>4.07</v>
      </c>
      <c r="W17" s="233"/>
      <c r="X17" s="233" t="s">
        <v>126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127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">
      <c r="A18" s="238" t="s">
        <v>120</v>
      </c>
      <c r="B18" s="239" t="s">
        <v>79</v>
      </c>
      <c r="C18" s="262" t="s">
        <v>80</v>
      </c>
      <c r="D18" s="240"/>
      <c r="E18" s="241"/>
      <c r="F18" s="242"/>
      <c r="G18" s="242">
        <f>SUMIF(AG19:AG32,"&lt;&gt;NOR",G19:G32)</f>
        <v>0</v>
      </c>
      <c r="H18" s="242"/>
      <c r="I18" s="242">
        <f>SUM(I19:I32)</f>
        <v>0</v>
      </c>
      <c r="J18" s="242"/>
      <c r="K18" s="242">
        <f>SUM(K19:K32)</f>
        <v>0</v>
      </c>
      <c r="L18" s="242"/>
      <c r="M18" s="242">
        <f>SUM(M19:M32)</f>
        <v>0</v>
      </c>
      <c r="N18" s="242"/>
      <c r="O18" s="242">
        <f>SUM(O19:O32)</f>
        <v>0.16</v>
      </c>
      <c r="P18" s="242"/>
      <c r="Q18" s="242">
        <f>SUM(Q19:Q32)</f>
        <v>0.1</v>
      </c>
      <c r="R18" s="242"/>
      <c r="S18" s="242"/>
      <c r="T18" s="243"/>
      <c r="U18" s="237"/>
      <c r="V18" s="237">
        <f>SUM(V19:V32)</f>
        <v>20.349999999999998</v>
      </c>
      <c r="W18" s="237"/>
      <c r="X18" s="237"/>
      <c r="AG18" t="s">
        <v>121</v>
      </c>
    </row>
    <row r="19" spans="1:60" outlineLevel="1" x14ac:dyDescent="0.2">
      <c r="A19" s="244">
        <v>8</v>
      </c>
      <c r="B19" s="245" t="s">
        <v>149</v>
      </c>
      <c r="C19" s="264" t="s">
        <v>150</v>
      </c>
      <c r="D19" s="246" t="s">
        <v>134</v>
      </c>
      <c r="E19" s="247">
        <v>4</v>
      </c>
      <c r="F19" s="248"/>
      <c r="G19" s="249">
        <f>ROUND(E19*F19,2)</f>
        <v>0</v>
      </c>
      <c r="H19" s="248"/>
      <c r="I19" s="249">
        <f>ROUND(E19*H19,2)</f>
        <v>0</v>
      </c>
      <c r="J19" s="248"/>
      <c r="K19" s="249">
        <f>ROUND(E19*J19,2)</f>
        <v>0</v>
      </c>
      <c r="L19" s="249">
        <v>21</v>
      </c>
      <c r="M19" s="249">
        <f>G19*(1+L19/100)</f>
        <v>0</v>
      </c>
      <c r="N19" s="249">
        <v>8.2699999999999996E-3</v>
      </c>
      <c r="O19" s="249">
        <f>ROUND(E19*N19,2)</f>
        <v>0.03</v>
      </c>
      <c r="P19" s="249">
        <v>0</v>
      </c>
      <c r="Q19" s="249">
        <f>ROUND(E19*P19,2)</f>
        <v>0</v>
      </c>
      <c r="R19" s="249"/>
      <c r="S19" s="249" t="s">
        <v>125</v>
      </c>
      <c r="T19" s="250" t="s">
        <v>125</v>
      </c>
      <c r="U19" s="233">
        <v>0.73499999999999999</v>
      </c>
      <c r="V19" s="233">
        <f>ROUND(E19*U19,2)</f>
        <v>2.94</v>
      </c>
      <c r="W19" s="233"/>
      <c r="X19" s="233" t="s">
        <v>126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127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0"/>
      <c r="B20" s="231"/>
      <c r="C20" s="265" t="s">
        <v>151</v>
      </c>
      <c r="D20" s="258"/>
      <c r="E20" s="258"/>
      <c r="F20" s="258"/>
      <c r="G20" s="258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3"/>
      <c r="Z20" s="213"/>
      <c r="AA20" s="213"/>
      <c r="AB20" s="213"/>
      <c r="AC20" s="213"/>
      <c r="AD20" s="213"/>
      <c r="AE20" s="213"/>
      <c r="AF20" s="213"/>
      <c r="AG20" s="213" t="s">
        <v>131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4">
        <v>9</v>
      </c>
      <c r="B21" s="245" t="s">
        <v>152</v>
      </c>
      <c r="C21" s="264" t="s">
        <v>153</v>
      </c>
      <c r="D21" s="246" t="s">
        <v>134</v>
      </c>
      <c r="E21" s="247">
        <v>6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9">
        <v>2.1729999999999999E-2</v>
      </c>
      <c r="O21" s="249">
        <f>ROUND(E21*N21,2)</f>
        <v>0.13</v>
      </c>
      <c r="P21" s="249">
        <v>0</v>
      </c>
      <c r="Q21" s="249">
        <f>ROUND(E21*P21,2)</f>
        <v>0</v>
      </c>
      <c r="R21" s="249"/>
      <c r="S21" s="249" t="s">
        <v>125</v>
      </c>
      <c r="T21" s="250" t="s">
        <v>125</v>
      </c>
      <c r="U21" s="233">
        <v>1.4</v>
      </c>
      <c r="V21" s="233">
        <f>ROUND(E21*U21,2)</f>
        <v>8.4</v>
      </c>
      <c r="W21" s="233"/>
      <c r="X21" s="233" t="s">
        <v>126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127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0"/>
      <c r="B22" s="231"/>
      <c r="C22" s="265" t="s">
        <v>151</v>
      </c>
      <c r="D22" s="258"/>
      <c r="E22" s="258"/>
      <c r="F22" s="258"/>
      <c r="G22" s="258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3"/>
      <c r="Z22" s="213"/>
      <c r="AA22" s="213"/>
      <c r="AB22" s="213"/>
      <c r="AC22" s="213"/>
      <c r="AD22" s="213"/>
      <c r="AE22" s="213"/>
      <c r="AF22" s="213"/>
      <c r="AG22" s="213" t="s">
        <v>131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51">
        <v>10</v>
      </c>
      <c r="B23" s="252" t="s">
        <v>154</v>
      </c>
      <c r="C23" s="263" t="s">
        <v>155</v>
      </c>
      <c r="D23" s="253" t="s">
        <v>148</v>
      </c>
      <c r="E23" s="254">
        <v>2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21</v>
      </c>
      <c r="M23" s="256">
        <f>G23*(1+L23/100)</f>
        <v>0</v>
      </c>
      <c r="N23" s="256">
        <v>0</v>
      </c>
      <c r="O23" s="256">
        <f>ROUND(E23*N23,2)</f>
        <v>0</v>
      </c>
      <c r="P23" s="256">
        <v>0</v>
      </c>
      <c r="Q23" s="256">
        <f>ROUND(E23*P23,2)</f>
        <v>0</v>
      </c>
      <c r="R23" s="256"/>
      <c r="S23" s="256" t="s">
        <v>125</v>
      </c>
      <c r="T23" s="257" t="s">
        <v>125</v>
      </c>
      <c r="U23" s="233">
        <v>3.5150000000000001</v>
      </c>
      <c r="V23" s="233">
        <f>ROUND(E23*U23,2)</f>
        <v>7.03</v>
      </c>
      <c r="W23" s="233"/>
      <c r="X23" s="233" t="s">
        <v>126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127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51">
        <v>11</v>
      </c>
      <c r="B24" s="252" t="s">
        <v>156</v>
      </c>
      <c r="C24" s="263" t="s">
        <v>157</v>
      </c>
      <c r="D24" s="253" t="s">
        <v>134</v>
      </c>
      <c r="E24" s="254">
        <v>4</v>
      </c>
      <c r="F24" s="255"/>
      <c r="G24" s="256">
        <f>ROUND(E24*F24,2)</f>
        <v>0</v>
      </c>
      <c r="H24" s="255"/>
      <c r="I24" s="256">
        <f>ROUND(E24*H24,2)</f>
        <v>0</v>
      </c>
      <c r="J24" s="255"/>
      <c r="K24" s="256">
        <f>ROUND(E24*J24,2)</f>
        <v>0</v>
      </c>
      <c r="L24" s="256">
        <v>21</v>
      </c>
      <c r="M24" s="256">
        <f>G24*(1+L24/100)</f>
        <v>0</v>
      </c>
      <c r="N24" s="256">
        <v>5.0000000000000002E-5</v>
      </c>
      <c r="O24" s="256">
        <f>ROUND(E24*N24,2)</f>
        <v>0</v>
      </c>
      <c r="P24" s="256">
        <v>4.7299999999999998E-3</v>
      </c>
      <c r="Q24" s="256">
        <f>ROUND(E24*P24,2)</f>
        <v>0.02</v>
      </c>
      <c r="R24" s="256"/>
      <c r="S24" s="256" t="s">
        <v>125</v>
      </c>
      <c r="T24" s="257" t="s">
        <v>125</v>
      </c>
      <c r="U24" s="233">
        <v>0.125</v>
      </c>
      <c r="V24" s="233">
        <f>ROUND(E24*U24,2)</f>
        <v>0.5</v>
      </c>
      <c r="W24" s="233"/>
      <c r="X24" s="233" t="s">
        <v>126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127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51">
        <v>12</v>
      </c>
      <c r="B25" s="252" t="s">
        <v>158</v>
      </c>
      <c r="C25" s="263" t="s">
        <v>159</v>
      </c>
      <c r="D25" s="253" t="s">
        <v>134</v>
      </c>
      <c r="E25" s="254">
        <v>6</v>
      </c>
      <c r="F25" s="255"/>
      <c r="G25" s="256">
        <f>ROUND(E25*F25,2)</f>
        <v>0</v>
      </c>
      <c r="H25" s="255"/>
      <c r="I25" s="256">
        <f>ROUND(E25*H25,2)</f>
        <v>0</v>
      </c>
      <c r="J25" s="255"/>
      <c r="K25" s="256">
        <f>ROUND(E25*J25,2)</f>
        <v>0</v>
      </c>
      <c r="L25" s="256">
        <v>21</v>
      </c>
      <c r="M25" s="256">
        <f>G25*(1+L25/100)</f>
        <v>0</v>
      </c>
      <c r="N25" s="256">
        <v>1E-4</v>
      </c>
      <c r="O25" s="256">
        <f>ROUND(E25*N25,2)</f>
        <v>0</v>
      </c>
      <c r="P25" s="256">
        <v>1.384E-2</v>
      </c>
      <c r="Q25" s="256">
        <f>ROUND(E25*P25,2)</f>
        <v>0.08</v>
      </c>
      <c r="R25" s="256"/>
      <c r="S25" s="256" t="s">
        <v>125</v>
      </c>
      <c r="T25" s="257" t="s">
        <v>125</v>
      </c>
      <c r="U25" s="233">
        <v>0.2</v>
      </c>
      <c r="V25" s="233">
        <f>ROUND(E25*U25,2)</f>
        <v>1.2</v>
      </c>
      <c r="W25" s="233"/>
      <c r="X25" s="233" t="s">
        <v>126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127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4">
        <v>13</v>
      </c>
      <c r="B26" s="245" t="s">
        <v>160</v>
      </c>
      <c r="C26" s="264" t="s">
        <v>161</v>
      </c>
      <c r="D26" s="246" t="s">
        <v>134</v>
      </c>
      <c r="E26" s="247">
        <v>4</v>
      </c>
      <c r="F26" s="248"/>
      <c r="G26" s="249">
        <f>ROUND(E26*F26,2)</f>
        <v>0</v>
      </c>
      <c r="H26" s="248"/>
      <c r="I26" s="249">
        <f>ROUND(E26*H26,2)</f>
        <v>0</v>
      </c>
      <c r="J26" s="248"/>
      <c r="K26" s="249">
        <f>ROUND(E26*J26,2)</f>
        <v>0</v>
      </c>
      <c r="L26" s="249">
        <v>21</v>
      </c>
      <c r="M26" s="249">
        <f>G26*(1+L26/100)</f>
        <v>0</v>
      </c>
      <c r="N26" s="249">
        <v>0</v>
      </c>
      <c r="O26" s="249">
        <f>ROUND(E26*N26,2)</f>
        <v>0</v>
      </c>
      <c r="P26" s="249">
        <v>0</v>
      </c>
      <c r="Q26" s="249">
        <f>ROUND(E26*P26,2)</f>
        <v>0</v>
      </c>
      <c r="R26" s="249"/>
      <c r="S26" s="249" t="s">
        <v>125</v>
      </c>
      <c r="T26" s="250" t="s">
        <v>125</v>
      </c>
      <c r="U26" s="233">
        <v>2.1000000000000001E-2</v>
      </c>
      <c r="V26" s="233">
        <f>ROUND(E26*U26,2)</f>
        <v>0.08</v>
      </c>
      <c r="W26" s="233"/>
      <c r="X26" s="233" t="s">
        <v>126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127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0"/>
      <c r="B27" s="231"/>
      <c r="C27" s="265" t="s">
        <v>162</v>
      </c>
      <c r="D27" s="258"/>
      <c r="E27" s="258"/>
      <c r="F27" s="258"/>
      <c r="G27" s="258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3"/>
      <c r="Z27" s="213"/>
      <c r="AA27" s="213"/>
      <c r="AB27" s="213"/>
      <c r="AC27" s="213"/>
      <c r="AD27" s="213"/>
      <c r="AE27" s="213"/>
      <c r="AF27" s="213"/>
      <c r="AG27" s="213" t="s">
        <v>131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44">
        <v>14</v>
      </c>
      <c r="B28" s="245" t="s">
        <v>163</v>
      </c>
      <c r="C28" s="264" t="s">
        <v>164</v>
      </c>
      <c r="D28" s="246" t="s">
        <v>134</v>
      </c>
      <c r="E28" s="247">
        <v>4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49"/>
      <c r="S28" s="249" t="s">
        <v>125</v>
      </c>
      <c r="T28" s="250" t="s">
        <v>125</v>
      </c>
      <c r="U28" s="233">
        <v>0.05</v>
      </c>
      <c r="V28" s="233">
        <f>ROUND(E28*U28,2)</f>
        <v>0.2</v>
      </c>
      <c r="W28" s="233"/>
      <c r="X28" s="233" t="s">
        <v>126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127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0"/>
      <c r="B29" s="231"/>
      <c r="C29" s="265" t="s">
        <v>162</v>
      </c>
      <c r="D29" s="258"/>
      <c r="E29" s="258"/>
      <c r="F29" s="258"/>
      <c r="G29" s="258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3"/>
      <c r="Z29" s="213"/>
      <c r="AA29" s="213"/>
      <c r="AB29" s="213"/>
      <c r="AC29" s="213"/>
      <c r="AD29" s="213"/>
      <c r="AE29" s="213"/>
      <c r="AF29" s="213"/>
      <c r="AG29" s="213" t="s">
        <v>131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4">
        <v>15</v>
      </c>
      <c r="B30" s="245" t="s">
        <v>165</v>
      </c>
      <c r="C30" s="264" t="s">
        <v>166</v>
      </c>
      <c r="D30" s="246" t="s">
        <v>167</v>
      </c>
      <c r="E30" s="247">
        <v>2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21</v>
      </c>
      <c r="M30" s="249">
        <f>G30*(1+L30/100)</f>
        <v>0</v>
      </c>
      <c r="N30" s="249">
        <v>0</v>
      </c>
      <c r="O30" s="249">
        <f>ROUND(E30*N30,2)</f>
        <v>0</v>
      </c>
      <c r="P30" s="249">
        <v>0</v>
      </c>
      <c r="Q30" s="249">
        <f>ROUND(E30*P30,2)</f>
        <v>0</v>
      </c>
      <c r="R30" s="249"/>
      <c r="S30" s="249" t="s">
        <v>168</v>
      </c>
      <c r="T30" s="250" t="s">
        <v>169</v>
      </c>
      <c r="U30" s="233">
        <v>0</v>
      </c>
      <c r="V30" s="233">
        <f>ROUND(E30*U30,2)</f>
        <v>0</v>
      </c>
      <c r="W30" s="233"/>
      <c r="X30" s="233" t="s">
        <v>126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127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0">
        <v>16</v>
      </c>
      <c r="B31" s="231" t="s">
        <v>170</v>
      </c>
      <c r="C31" s="266" t="s">
        <v>171</v>
      </c>
      <c r="D31" s="232" t="s">
        <v>0</v>
      </c>
      <c r="E31" s="259"/>
      <c r="F31" s="234"/>
      <c r="G31" s="233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/>
      <c r="S31" s="233" t="s">
        <v>125</v>
      </c>
      <c r="T31" s="233" t="s">
        <v>125</v>
      </c>
      <c r="U31" s="233">
        <v>0</v>
      </c>
      <c r="V31" s="233">
        <f>ROUND(E31*U31,2)</f>
        <v>0</v>
      </c>
      <c r="W31" s="233"/>
      <c r="X31" s="233" t="s">
        <v>142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143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0">
        <v>17</v>
      </c>
      <c r="B32" s="231" t="s">
        <v>172</v>
      </c>
      <c r="C32" s="266" t="s">
        <v>173</v>
      </c>
      <c r="D32" s="232" t="s">
        <v>0</v>
      </c>
      <c r="E32" s="259"/>
      <c r="F32" s="234"/>
      <c r="G32" s="233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3"/>
      <c r="S32" s="233" t="s">
        <v>125</v>
      </c>
      <c r="T32" s="233" t="s">
        <v>125</v>
      </c>
      <c r="U32" s="233">
        <v>0</v>
      </c>
      <c r="V32" s="233">
        <f>ROUND(E32*U32,2)</f>
        <v>0</v>
      </c>
      <c r="W32" s="233"/>
      <c r="X32" s="233" t="s">
        <v>142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143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x14ac:dyDescent="0.2">
      <c r="A33" s="238" t="s">
        <v>120</v>
      </c>
      <c r="B33" s="239" t="s">
        <v>81</v>
      </c>
      <c r="C33" s="262" t="s">
        <v>82</v>
      </c>
      <c r="D33" s="240"/>
      <c r="E33" s="241"/>
      <c r="F33" s="242"/>
      <c r="G33" s="242">
        <f>SUMIF(AG34:AG38,"&lt;&gt;NOR",G34:G38)</f>
        <v>0</v>
      </c>
      <c r="H33" s="242"/>
      <c r="I33" s="242">
        <f>SUM(I34:I38)</f>
        <v>0</v>
      </c>
      <c r="J33" s="242"/>
      <c r="K33" s="242">
        <f>SUM(K34:K38)</f>
        <v>0</v>
      </c>
      <c r="L33" s="242"/>
      <c r="M33" s="242">
        <f>SUM(M34:M38)</f>
        <v>0</v>
      </c>
      <c r="N33" s="242"/>
      <c r="O33" s="242">
        <f>SUM(O34:O38)</f>
        <v>0.03</v>
      </c>
      <c r="P33" s="242"/>
      <c r="Q33" s="242">
        <f>SUM(Q34:Q38)</f>
        <v>0</v>
      </c>
      <c r="R33" s="242"/>
      <c r="S33" s="242"/>
      <c r="T33" s="243"/>
      <c r="U33" s="237"/>
      <c r="V33" s="237">
        <f>SUM(V34:V38)</f>
        <v>4.9400000000000004</v>
      </c>
      <c r="W33" s="237"/>
      <c r="X33" s="237"/>
      <c r="AG33" t="s">
        <v>121</v>
      </c>
    </row>
    <row r="34" spans="1:60" outlineLevel="1" x14ac:dyDescent="0.2">
      <c r="A34" s="244">
        <v>18</v>
      </c>
      <c r="B34" s="245" t="s">
        <v>174</v>
      </c>
      <c r="C34" s="264" t="s">
        <v>175</v>
      </c>
      <c r="D34" s="246" t="s">
        <v>176</v>
      </c>
      <c r="E34" s="247">
        <v>2</v>
      </c>
      <c r="F34" s="248"/>
      <c r="G34" s="249">
        <f>ROUND(E34*F34,2)</f>
        <v>0</v>
      </c>
      <c r="H34" s="248"/>
      <c r="I34" s="249">
        <f>ROUND(E34*H34,2)</f>
        <v>0</v>
      </c>
      <c r="J34" s="248"/>
      <c r="K34" s="249">
        <f>ROUND(E34*J34,2)</f>
        <v>0</v>
      </c>
      <c r="L34" s="249">
        <v>21</v>
      </c>
      <c r="M34" s="249">
        <f>G34*(1+L34/100)</f>
        <v>0</v>
      </c>
      <c r="N34" s="249">
        <v>1.0529999999999999E-2</v>
      </c>
      <c r="O34" s="249">
        <f>ROUND(E34*N34,2)</f>
        <v>0.02</v>
      </c>
      <c r="P34" s="249">
        <v>0</v>
      </c>
      <c r="Q34" s="249">
        <f>ROUND(E34*P34,2)</f>
        <v>0</v>
      </c>
      <c r="R34" s="249"/>
      <c r="S34" s="249" t="s">
        <v>125</v>
      </c>
      <c r="T34" s="250" t="s">
        <v>125</v>
      </c>
      <c r="U34" s="233">
        <v>2.4700000000000002</v>
      </c>
      <c r="V34" s="233">
        <f>ROUND(E34*U34,2)</f>
        <v>4.9400000000000004</v>
      </c>
      <c r="W34" s="233"/>
      <c r="X34" s="233" t="s">
        <v>126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127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0"/>
      <c r="B35" s="231"/>
      <c r="C35" s="267" t="s">
        <v>177</v>
      </c>
      <c r="D35" s="235"/>
      <c r="E35" s="236">
        <v>2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3"/>
      <c r="Z35" s="213"/>
      <c r="AA35" s="213"/>
      <c r="AB35" s="213"/>
      <c r="AC35" s="213"/>
      <c r="AD35" s="213"/>
      <c r="AE35" s="213"/>
      <c r="AF35" s="213"/>
      <c r="AG35" s="213" t="s">
        <v>178</v>
      </c>
      <c r="AH35" s="213">
        <v>5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44">
        <v>19</v>
      </c>
      <c r="B36" s="245" t="s">
        <v>179</v>
      </c>
      <c r="C36" s="264" t="s">
        <v>180</v>
      </c>
      <c r="D36" s="246" t="s">
        <v>148</v>
      </c>
      <c r="E36" s="247">
        <v>2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9">
        <v>6.3499999999999997E-3</v>
      </c>
      <c r="O36" s="249">
        <f>ROUND(E36*N36,2)</f>
        <v>0.01</v>
      </c>
      <c r="P36" s="249">
        <v>0</v>
      </c>
      <c r="Q36" s="249">
        <f>ROUND(E36*P36,2)</f>
        <v>0</v>
      </c>
      <c r="R36" s="249" t="s">
        <v>135</v>
      </c>
      <c r="S36" s="249" t="s">
        <v>125</v>
      </c>
      <c r="T36" s="250" t="s">
        <v>125</v>
      </c>
      <c r="U36" s="233">
        <v>0</v>
      </c>
      <c r="V36" s="233">
        <f>ROUND(E36*U36,2)</f>
        <v>0</v>
      </c>
      <c r="W36" s="233"/>
      <c r="X36" s="233" t="s">
        <v>136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137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30">
        <v>20</v>
      </c>
      <c r="B37" s="231" t="s">
        <v>181</v>
      </c>
      <c r="C37" s="266" t="s">
        <v>182</v>
      </c>
      <c r="D37" s="232" t="s">
        <v>0</v>
      </c>
      <c r="E37" s="259"/>
      <c r="F37" s="234"/>
      <c r="G37" s="233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3"/>
      <c r="S37" s="233" t="s">
        <v>125</v>
      </c>
      <c r="T37" s="233" t="s">
        <v>125</v>
      </c>
      <c r="U37" s="233">
        <v>0</v>
      </c>
      <c r="V37" s="233">
        <f>ROUND(E37*U37,2)</f>
        <v>0</v>
      </c>
      <c r="W37" s="233"/>
      <c r="X37" s="233" t="s">
        <v>142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143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30">
        <v>21</v>
      </c>
      <c r="B38" s="231" t="s">
        <v>183</v>
      </c>
      <c r="C38" s="266" t="s">
        <v>184</v>
      </c>
      <c r="D38" s="232" t="s">
        <v>0</v>
      </c>
      <c r="E38" s="259"/>
      <c r="F38" s="234"/>
      <c r="G38" s="233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3"/>
      <c r="S38" s="233" t="s">
        <v>125</v>
      </c>
      <c r="T38" s="233" t="s">
        <v>125</v>
      </c>
      <c r="U38" s="233">
        <v>0</v>
      </c>
      <c r="V38" s="233">
        <f>ROUND(E38*U38,2)</f>
        <v>0</v>
      </c>
      <c r="W38" s="233"/>
      <c r="X38" s="233" t="s">
        <v>142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143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x14ac:dyDescent="0.2">
      <c r="A39" s="238" t="s">
        <v>120</v>
      </c>
      <c r="B39" s="239" t="s">
        <v>83</v>
      </c>
      <c r="C39" s="262" t="s">
        <v>84</v>
      </c>
      <c r="D39" s="240"/>
      <c r="E39" s="241"/>
      <c r="F39" s="242"/>
      <c r="G39" s="242">
        <f>SUMIF(AG40:AG44,"&lt;&gt;NOR",G40:G44)</f>
        <v>0</v>
      </c>
      <c r="H39" s="242"/>
      <c r="I39" s="242">
        <f>SUM(I40:I44)</f>
        <v>0</v>
      </c>
      <c r="J39" s="242"/>
      <c r="K39" s="242">
        <f>SUM(K40:K44)</f>
        <v>0</v>
      </c>
      <c r="L39" s="242"/>
      <c r="M39" s="242">
        <f>SUM(M40:M44)</f>
        <v>0</v>
      </c>
      <c r="N39" s="242"/>
      <c r="O39" s="242">
        <f>SUM(O40:O44)</f>
        <v>0.01</v>
      </c>
      <c r="P39" s="242"/>
      <c r="Q39" s="242">
        <f>SUM(Q40:Q44)</f>
        <v>0</v>
      </c>
      <c r="R39" s="242"/>
      <c r="S39" s="242"/>
      <c r="T39" s="243"/>
      <c r="U39" s="237"/>
      <c r="V39" s="237">
        <f>SUM(V40:V44)</f>
        <v>0</v>
      </c>
      <c r="W39" s="237"/>
      <c r="X39" s="237"/>
      <c r="AG39" t="s">
        <v>121</v>
      </c>
    </row>
    <row r="40" spans="1:60" outlineLevel="1" x14ac:dyDescent="0.2">
      <c r="A40" s="251">
        <v>22</v>
      </c>
      <c r="B40" s="252" t="s">
        <v>185</v>
      </c>
      <c r="C40" s="263" t="s">
        <v>186</v>
      </c>
      <c r="D40" s="253" t="s">
        <v>167</v>
      </c>
      <c r="E40" s="254">
        <v>2</v>
      </c>
      <c r="F40" s="255"/>
      <c r="G40" s="256">
        <f>ROUND(E40*F40,2)</f>
        <v>0</v>
      </c>
      <c r="H40" s="255"/>
      <c r="I40" s="256">
        <f>ROUND(E40*H40,2)</f>
        <v>0</v>
      </c>
      <c r="J40" s="255"/>
      <c r="K40" s="256">
        <f>ROUND(E40*J40,2)</f>
        <v>0</v>
      </c>
      <c r="L40" s="256">
        <v>21</v>
      </c>
      <c r="M40" s="256">
        <f>G40*(1+L40/100)</f>
        <v>0</v>
      </c>
      <c r="N40" s="256">
        <v>0</v>
      </c>
      <c r="O40" s="256">
        <f>ROUND(E40*N40,2)</f>
        <v>0</v>
      </c>
      <c r="P40" s="256">
        <v>0</v>
      </c>
      <c r="Q40" s="256">
        <f>ROUND(E40*P40,2)</f>
        <v>0</v>
      </c>
      <c r="R40" s="256"/>
      <c r="S40" s="256" t="s">
        <v>168</v>
      </c>
      <c r="T40" s="257" t="s">
        <v>169</v>
      </c>
      <c r="U40" s="233">
        <v>0</v>
      </c>
      <c r="V40" s="233">
        <f>ROUND(E40*U40,2)</f>
        <v>0</v>
      </c>
      <c r="W40" s="233"/>
      <c r="X40" s="233" t="s">
        <v>126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127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51">
        <v>23</v>
      </c>
      <c r="B41" s="252" t="s">
        <v>187</v>
      </c>
      <c r="C41" s="263" t="s">
        <v>188</v>
      </c>
      <c r="D41" s="253" t="s">
        <v>189</v>
      </c>
      <c r="E41" s="254">
        <v>4</v>
      </c>
      <c r="F41" s="255"/>
      <c r="G41" s="256">
        <f>ROUND(E41*F41,2)</f>
        <v>0</v>
      </c>
      <c r="H41" s="255"/>
      <c r="I41" s="256">
        <f>ROUND(E41*H41,2)</f>
        <v>0</v>
      </c>
      <c r="J41" s="255"/>
      <c r="K41" s="256">
        <f>ROUND(E41*J41,2)</f>
        <v>0</v>
      </c>
      <c r="L41" s="256">
        <v>21</v>
      </c>
      <c r="M41" s="256">
        <f>G41*(1+L41/100)</f>
        <v>0</v>
      </c>
      <c r="N41" s="256">
        <v>1E-3</v>
      </c>
      <c r="O41" s="256">
        <f>ROUND(E41*N41,2)</f>
        <v>0</v>
      </c>
      <c r="P41" s="256">
        <v>0</v>
      </c>
      <c r="Q41" s="256">
        <f>ROUND(E41*P41,2)</f>
        <v>0</v>
      </c>
      <c r="R41" s="256" t="s">
        <v>135</v>
      </c>
      <c r="S41" s="256" t="s">
        <v>125</v>
      </c>
      <c r="T41" s="257" t="s">
        <v>125</v>
      </c>
      <c r="U41" s="233">
        <v>0</v>
      </c>
      <c r="V41" s="233">
        <f>ROUND(E41*U41,2)</f>
        <v>0</v>
      </c>
      <c r="W41" s="233"/>
      <c r="X41" s="233" t="s">
        <v>136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137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4">
        <v>24</v>
      </c>
      <c r="B42" s="245" t="s">
        <v>190</v>
      </c>
      <c r="C42" s="264" t="s">
        <v>191</v>
      </c>
      <c r="D42" s="246" t="s">
        <v>148</v>
      </c>
      <c r="E42" s="247">
        <v>2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9">
        <v>3.3E-3</v>
      </c>
      <c r="O42" s="249">
        <f>ROUND(E42*N42,2)</f>
        <v>0.01</v>
      </c>
      <c r="P42" s="249">
        <v>0</v>
      </c>
      <c r="Q42" s="249">
        <f>ROUND(E42*P42,2)</f>
        <v>0</v>
      </c>
      <c r="R42" s="249" t="s">
        <v>135</v>
      </c>
      <c r="S42" s="249" t="s">
        <v>125</v>
      </c>
      <c r="T42" s="250" t="s">
        <v>125</v>
      </c>
      <c r="U42" s="233">
        <v>0</v>
      </c>
      <c r="V42" s="233">
        <f>ROUND(E42*U42,2)</f>
        <v>0</v>
      </c>
      <c r="W42" s="233"/>
      <c r="X42" s="233" t="s">
        <v>136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137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30">
        <v>25</v>
      </c>
      <c r="B43" s="231" t="s">
        <v>192</v>
      </c>
      <c r="C43" s="266" t="s">
        <v>193</v>
      </c>
      <c r="D43" s="232" t="s">
        <v>0</v>
      </c>
      <c r="E43" s="259"/>
      <c r="F43" s="234"/>
      <c r="G43" s="233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3"/>
      <c r="S43" s="233" t="s">
        <v>125</v>
      </c>
      <c r="T43" s="233" t="s">
        <v>125</v>
      </c>
      <c r="U43" s="233">
        <v>0</v>
      </c>
      <c r="V43" s="233">
        <f>ROUND(E43*U43,2)</f>
        <v>0</v>
      </c>
      <c r="W43" s="233"/>
      <c r="X43" s="233" t="s">
        <v>142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143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0">
        <v>26</v>
      </c>
      <c r="B44" s="231" t="s">
        <v>194</v>
      </c>
      <c r="C44" s="266" t="s">
        <v>195</v>
      </c>
      <c r="D44" s="232" t="s">
        <v>0</v>
      </c>
      <c r="E44" s="259"/>
      <c r="F44" s="234"/>
      <c r="G44" s="233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3"/>
      <c r="S44" s="233" t="s">
        <v>125</v>
      </c>
      <c r="T44" s="233" t="s">
        <v>125</v>
      </c>
      <c r="U44" s="233">
        <v>0</v>
      </c>
      <c r="V44" s="233">
        <f>ROUND(E44*U44,2)</f>
        <v>0</v>
      </c>
      <c r="W44" s="233"/>
      <c r="X44" s="233" t="s">
        <v>142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143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238" t="s">
        <v>120</v>
      </c>
      <c r="B45" s="239" t="s">
        <v>85</v>
      </c>
      <c r="C45" s="262" t="s">
        <v>86</v>
      </c>
      <c r="D45" s="240"/>
      <c r="E45" s="241"/>
      <c r="F45" s="242"/>
      <c r="G45" s="242">
        <f>SUMIF(AG46:AG49,"&lt;&gt;NOR",G46:G49)</f>
        <v>0</v>
      </c>
      <c r="H45" s="242"/>
      <c r="I45" s="242">
        <f>SUM(I46:I49)</f>
        <v>0</v>
      </c>
      <c r="J45" s="242"/>
      <c r="K45" s="242">
        <f>SUM(K46:K49)</f>
        <v>0</v>
      </c>
      <c r="L45" s="242"/>
      <c r="M45" s="242">
        <f>SUM(M46:M49)</f>
        <v>0</v>
      </c>
      <c r="N45" s="242"/>
      <c r="O45" s="242">
        <f>SUM(O46:O49)</f>
        <v>0</v>
      </c>
      <c r="P45" s="242"/>
      <c r="Q45" s="242">
        <f>SUM(Q46:Q49)</f>
        <v>0</v>
      </c>
      <c r="R45" s="242"/>
      <c r="S45" s="242"/>
      <c r="T45" s="243"/>
      <c r="U45" s="237"/>
      <c r="V45" s="237">
        <f>SUM(V46:V49)</f>
        <v>0.70000000000000007</v>
      </c>
      <c r="W45" s="237"/>
      <c r="X45" s="237"/>
      <c r="AG45" t="s">
        <v>121</v>
      </c>
    </row>
    <row r="46" spans="1:60" outlineLevel="1" x14ac:dyDescent="0.2">
      <c r="A46" s="244">
        <v>27</v>
      </c>
      <c r="B46" s="245" t="s">
        <v>196</v>
      </c>
      <c r="C46" s="264" t="s">
        <v>197</v>
      </c>
      <c r="D46" s="246" t="s">
        <v>124</v>
      </c>
      <c r="E46" s="247">
        <v>1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9">
        <v>3.1E-4</v>
      </c>
      <c r="O46" s="249">
        <f>ROUND(E46*N46,2)</f>
        <v>0</v>
      </c>
      <c r="P46" s="249">
        <v>0</v>
      </c>
      <c r="Q46" s="249">
        <f>ROUND(E46*P46,2)</f>
        <v>0</v>
      </c>
      <c r="R46" s="249"/>
      <c r="S46" s="249" t="s">
        <v>125</v>
      </c>
      <c r="T46" s="250" t="s">
        <v>125</v>
      </c>
      <c r="U46" s="233">
        <v>0.4</v>
      </c>
      <c r="V46" s="233">
        <f>ROUND(E46*U46,2)</f>
        <v>0.4</v>
      </c>
      <c r="W46" s="233"/>
      <c r="X46" s="233" t="s">
        <v>126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127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30"/>
      <c r="B47" s="231"/>
      <c r="C47" s="265" t="s">
        <v>198</v>
      </c>
      <c r="D47" s="258"/>
      <c r="E47" s="258"/>
      <c r="F47" s="258"/>
      <c r="G47" s="258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3"/>
      <c r="Z47" s="213"/>
      <c r="AA47" s="213"/>
      <c r="AB47" s="213"/>
      <c r="AC47" s="213"/>
      <c r="AD47" s="213"/>
      <c r="AE47" s="213"/>
      <c r="AF47" s="213"/>
      <c r="AG47" s="213" t="s">
        <v>131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51">
        <v>28</v>
      </c>
      <c r="B48" s="252" t="s">
        <v>199</v>
      </c>
      <c r="C48" s="263" t="s">
        <v>200</v>
      </c>
      <c r="D48" s="253" t="s">
        <v>148</v>
      </c>
      <c r="E48" s="254">
        <v>6</v>
      </c>
      <c r="F48" s="255"/>
      <c r="G48" s="256">
        <f>ROUND(E48*F48,2)</f>
        <v>0</v>
      </c>
      <c r="H48" s="255"/>
      <c r="I48" s="256">
        <f>ROUND(E48*H48,2)</f>
        <v>0</v>
      </c>
      <c r="J48" s="255"/>
      <c r="K48" s="256">
        <f>ROUND(E48*J48,2)</f>
        <v>0</v>
      </c>
      <c r="L48" s="256">
        <v>21</v>
      </c>
      <c r="M48" s="256">
        <f>G48*(1+L48/100)</f>
        <v>0</v>
      </c>
      <c r="N48" s="256">
        <v>2.5999999999999998E-4</v>
      </c>
      <c r="O48" s="256">
        <f>ROUND(E48*N48,2)</f>
        <v>0</v>
      </c>
      <c r="P48" s="256">
        <v>0</v>
      </c>
      <c r="Q48" s="256">
        <f>ROUND(E48*P48,2)</f>
        <v>0</v>
      </c>
      <c r="R48" s="256"/>
      <c r="S48" s="256" t="s">
        <v>125</v>
      </c>
      <c r="T48" s="257" t="s">
        <v>125</v>
      </c>
      <c r="U48" s="233">
        <v>0.03</v>
      </c>
      <c r="V48" s="233">
        <f>ROUND(E48*U48,2)</f>
        <v>0.18</v>
      </c>
      <c r="W48" s="233"/>
      <c r="X48" s="233" t="s">
        <v>126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127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51">
        <v>29</v>
      </c>
      <c r="B49" s="252" t="s">
        <v>201</v>
      </c>
      <c r="C49" s="263" t="s">
        <v>202</v>
      </c>
      <c r="D49" s="253" t="s">
        <v>134</v>
      </c>
      <c r="E49" s="254">
        <v>4</v>
      </c>
      <c r="F49" s="255"/>
      <c r="G49" s="256">
        <f>ROUND(E49*F49,2)</f>
        <v>0</v>
      </c>
      <c r="H49" s="255"/>
      <c r="I49" s="256">
        <f>ROUND(E49*H49,2)</f>
        <v>0</v>
      </c>
      <c r="J49" s="255"/>
      <c r="K49" s="256">
        <f>ROUND(E49*J49,2)</f>
        <v>0</v>
      </c>
      <c r="L49" s="256">
        <v>21</v>
      </c>
      <c r="M49" s="256">
        <f>G49*(1+L49/100)</f>
        <v>0</v>
      </c>
      <c r="N49" s="256">
        <v>3.0000000000000001E-5</v>
      </c>
      <c r="O49" s="256">
        <f>ROUND(E49*N49,2)</f>
        <v>0</v>
      </c>
      <c r="P49" s="256">
        <v>0</v>
      </c>
      <c r="Q49" s="256">
        <f>ROUND(E49*P49,2)</f>
        <v>0</v>
      </c>
      <c r="R49" s="256"/>
      <c r="S49" s="256" t="s">
        <v>125</v>
      </c>
      <c r="T49" s="257" t="s">
        <v>125</v>
      </c>
      <c r="U49" s="233">
        <v>2.9000000000000001E-2</v>
      </c>
      <c r="V49" s="233">
        <f>ROUND(E49*U49,2)</f>
        <v>0.12</v>
      </c>
      <c r="W49" s="233"/>
      <c r="X49" s="233" t="s">
        <v>126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127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">
      <c r="A50" s="238" t="s">
        <v>120</v>
      </c>
      <c r="B50" s="239" t="s">
        <v>87</v>
      </c>
      <c r="C50" s="262" t="s">
        <v>88</v>
      </c>
      <c r="D50" s="240"/>
      <c r="E50" s="241"/>
      <c r="F50" s="242"/>
      <c r="G50" s="242">
        <f>SUMIF(AG51:AG52,"&lt;&gt;NOR",G51:G52)</f>
        <v>0</v>
      </c>
      <c r="H50" s="242"/>
      <c r="I50" s="242">
        <f>SUM(I51:I52)</f>
        <v>0</v>
      </c>
      <c r="J50" s="242"/>
      <c r="K50" s="242">
        <f>SUM(K51:K52)</f>
        <v>0</v>
      </c>
      <c r="L50" s="242"/>
      <c r="M50" s="242">
        <f>SUM(M51:M52)</f>
        <v>0</v>
      </c>
      <c r="N50" s="242"/>
      <c r="O50" s="242">
        <f>SUM(O51:O52)</f>
        <v>0</v>
      </c>
      <c r="P50" s="242"/>
      <c r="Q50" s="242">
        <f>SUM(Q51:Q52)</f>
        <v>0</v>
      </c>
      <c r="R50" s="242"/>
      <c r="S50" s="242"/>
      <c r="T50" s="243"/>
      <c r="U50" s="237"/>
      <c r="V50" s="237">
        <f>SUM(V51:V52)</f>
        <v>0.03</v>
      </c>
      <c r="W50" s="237"/>
      <c r="X50" s="237"/>
      <c r="AG50" t="s">
        <v>121</v>
      </c>
    </row>
    <row r="51" spans="1:60" ht="22.5" outlineLevel="1" x14ac:dyDescent="0.2">
      <c r="A51" s="251">
        <v>30</v>
      </c>
      <c r="B51" s="252" t="s">
        <v>203</v>
      </c>
      <c r="C51" s="263" t="s">
        <v>204</v>
      </c>
      <c r="D51" s="253" t="s">
        <v>176</v>
      </c>
      <c r="E51" s="254">
        <v>1</v>
      </c>
      <c r="F51" s="255"/>
      <c r="G51" s="256">
        <f>ROUND(E51*F51,2)</f>
        <v>0</v>
      </c>
      <c r="H51" s="255"/>
      <c r="I51" s="256">
        <f>ROUND(E51*H51,2)</f>
        <v>0</v>
      </c>
      <c r="J51" s="255"/>
      <c r="K51" s="256">
        <f>ROUND(E51*J51,2)</f>
        <v>0</v>
      </c>
      <c r="L51" s="256">
        <v>21</v>
      </c>
      <c r="M51" s="256">
        <f>G51*(1+L51/100)</f>
        <v>0</v>
      </c>
      <c r="N51" s="256">
        <v>0</v>
      </c>
      <c r="O51" s="256">
        <f>ROUND(E51*N51,2)</f>
        <v>0</v>
      </c>
      <c r="P51" s="256">
        <v>0</v>
      </c>
      <c r="Q51" s="256">
        <f>ROUND(E51*P51,2)</f>
        <v>0</v>
      </c>
      <c r="R51" s="256"/>
      <c r="S51" s="256" t="s">
        <v>168</v>
      </c>
      <c r="T51" s="257" t="s">
        <v>169</v>
      </c>
      <c r="U51" s="233">
        <v>0</v>
      </c>
      <c r="V51" s="233">
        <f>ROUND(E51*U51,2)</f>
        <v>0</v>
      </c>
      <c r="W51" s="233"/>
      <c r="X51" s="233" t="s">
        <v>126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127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51">
        <v>31</v>
      </c>
      <c r="B52" s="252" t="s">
        <v>205</v>
      </c>
      <c r="C52" s="263" t="s">
        <v>206</v>
      </c>
      <c r="D52" s="253" t="s">
        <v>176</v>
      </c>
      <c r="E52" s="254">
        <v>1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21</v>
      </c>
      <c r="M52" s="256">
        <f>G52*(1+L52/100)</f>
        <v>0</v>
      </c>
      <c r="N52" s="256">
        <v>0</v>
      </c>
      <c r="O52" s="256">
        <f>ROUND(E52*N52,2)</f>
        <v>0</v>
      </c>
      <c r="P52" s="256">
        <v>0</v>
      </c>
      <c r="Q52" s="256">
        <f>ROUND(E52*P52,2)</f>
        <v>0</v>
      </c>
      <c r="R52" s="256"/>
      <c r="S52" s="256" t="s">
        <v>168</v>
      </c>
      <c r="T52" s="257" t="s">
        <v>169</v>
      </c>
      <c r="U52" s="233">
        <v>0.03</v>
      </c>
      <c r="V52" s="233">
        <f>ROUND(E52*U52,2)</f>
        <v>0.03</v>
      </c>
      <c r="W52" s="233"/>
      <c r="X52" s="233" t="s">
        <v>126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127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x14ac:dyDescent="0.2">
      <c r="A53" s="238" t="s">
        <v>120</v>
      </c>
      <c r="B53" s="239" t="s">
        <v>89</v>
      </c>
      <c r="C53" s="262" t="s">
        <v>90</v>
      </c>
      <c r="D53" s="240"/>
      <c r="E53" s="241"/>
      <c r="F53" s="242"/>
      <c r="G53" s="242">
        <f>SUMIF(AG54:AG59,"&lt;&gt;NOR",G54:G59)</f>
        <v>0</v>
      </c>
      <c r="H53" s="242"/>
      <c r="I53" s="242">
        <f>SUM(I54:I59)</f>
        <v>0</v>
      </c>
      <c r="J53" s="242"/>
      <c r="K53" s="242">
        <f>SUM(K54:K59)</f>
        <v>0</v>
      </c>
      <c r="L53" s="242"/>
      <c r="M53" s="242">
        <f>SUM(M54:M59)</f>
        <v>0</v>
      </c>
      <c r="N53" s="242"/>
      <c r="O53" s="242">
        <f>SUM(O54:O59)</f>
        <v>0</v>
      </c>
      <c r="P53" s="242"/>
      <c r="Q53" s="242">
        <f>SUM(Q54:Q59)</f>
        <v>0</v>
      </c>
      <c r="R53" s="242"/>
      <c r="S53" s="242"/>
      <c r="T53" s="243"/>
      <c r="U53" s="237"/>
      <c r="V53" s="237">
        <f>SUM(V54:V59)</f>
        <v>0.25</v>
      </c>
      <c r="W53" s="237"/>
      <c r="X53" s="237"/>
      <c r="AG53" t="s">
        <v>121</v>
      </c>
    </row>
    <row r="54" spans="1:60" outlineLevel="1" x14ac:dyDescent="0.2">
      <c r="A54" s="244">
        <v>32</v>
      </c>
      <c r="B54" s="245" t="s">
        <v>207</v>
      </c>
      <c r="C54" s="264" t="s">
        <v>208</v>
      </c>
      <c r="D54" s="246" t="s">
        <v>209</v>
      </c>
      <c r="E54" s="247">
        <v>7.3999999999999996E-2</v>
      </c>
      <c r="F54" s="248"/>
      <c r="G54" s="249">
        <f>ROUND(E54*F54,2)</f>
        <v>0</v>
      </c>
      <c r="H54" s="248"/>
      <c r="I54" s="249">
        <f>ROUND(E54*H54,2)</f>
        <v>0</v>
      </c>
      <c r="J54" s="248"/>
      <c r="K54" s="249">
        <f>ROUND(E54*J54,2)</f>
        <v>0</v>
      </c>
      <c r="L54" s="249">
        <v>21</v>
      </c>
      <c r="M54" s="249">
        <f>G54*(1+L54/100)</f>
        <v>0</v>
      </c>
      <c r="N54" s="249">
        <v>0</v>
      </c>
      <c r="O54" s="249">
        <f>ROUND(E54*N54,2)</f>
        <v>0</v>
      </c>
      <c r="P54" s="249">
        <v>0</v>
      </c>
      <c r="Q54" s="249">
        <f>ROUND(E54*P54,2)</f>
        <v>0</v>
      </c>
      <c r="R54" s="249"/>
      <c r="S54" s="249" t="s">
        <v>125</v>
      </c>
      <c r="T54" s="250" t="s">
        <v>125</v>
      </c>
      <c r="U54" s="233">
        <v>0</v>
      </c>
      <c r="V54" s="233">
        <f>ROUND(E54*U54,2)</f>
        <v>0</v>
      </c>
      <c r="W54" s="233"/>
      <c r="X54" s="233" t="s">
        <v>126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127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30"/>
      <c r="B55" s="231"/>
      <c r="C55" s="265" t="s">
        <v>210</v>
      </c>
      <c r="D55" s="258"/>
      <c r="E55" s="258"/>
      <c r="F55" s="258"/>
      <c r="G55" s="258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3"/>
      <c r="Z55" s="213"/>
      <c r="AA55" s="213"/>
      <c r="AB55" s="213"/>
      <c r="AC55" s="213"/>
      <c r="AD55" s="213"/>
      <c r="AE55" s="213"/>
      <c r="AF55" s="213"/>
      <c r="AG55" s="213" t="s">
        <v>131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60" t="str">
        <f>C55</f>
        <v>Pro vyjádření výnosu ve prospěch zhotovitele je nutné jednotkovou cenu uvést se záporným znaménkem. (Získaná částka ponižuje náklad stavby.)</v>
      </c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51">
        <v>33</v>
      </c>
      <c r="B56" s="252" t="s">
        <v>211</v>
      </c>
      <c r="C56" s="263" t="s">
        <v>212</v>
      </c>
      <c r="D56" s="253" t="s">
        <v>209</v>
      </c>
      <c r="E56" s="254">
        <v>4.2000000000000003E-2</v>
      </c>
      <c r="F56" s="255"/>
      <c r="G56" s="256">
        <f>ROUND(E56*F56,2)</f>
        <v>0</v>
      </c>
      <c r="H56" s="255"/>
      <c r="I56" s="256">
        <f>ROUND(E56*H56,2)</f>
        <v>0</v>
      </c>
      <c r="J56" s="255"/>
      <c r="K56" s="256">
        <f>ROUND(E56*J56,2)</f>
        <v>0</v>
      </c>
      <c r="L56" s="256">
        <v>21</v>
      </c>
      <c r="M56" s="256">
        <f>G56*(1+L56/100)</f>
        <v>0</v>
      </c>
      <c r="N56" s="256">
        <v>0</v>
      </c>
      <c r="O56" s="256">
        <f>ROUND(E56*N56,2)</f>
        <v>0</v>
      </c>
      <c r="P56" s="256">
        <v>0</v>
      </c>
      <c r="Q56" s="256">
        <f>ROUND(E56*P56,2)</f>
        <v>0</v>
      </c>
      <c r="R56" s="256"/>
      <c r="S56" s="256" t="s">
        <v>125</v>
      </c>
      <c r="T56" s="257" t="s">
        <v>125</v>
      </c>
      <c r="U56" s="233">
        <v>0</v>
      </c>
      <c r="V56" s="233">
        <f>ROUND(E56*U56,2)</f>
        <v>0</v>
      </c>
      <c r="W56" s="233"/>
      <c r="X56" s="233" t="s">
        <v>126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127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51">
        <v>34</v>
      </c>
      <c r="B57" s="252" t="s">
        <v>213</v>
      </c>
      <c r="C57" s="263" t="s">
        <v>214</v>
      </c>
      <c r="D57" s="253" t="s">
        <v>209</v>
      </c>
      <c r="E57" s="254">
        <v>0.59379999999999999</v>
      </c>
      <c r="F57" s="255"/>
      <c r="G57" s="256">
        <f>ROUND(E57*F57,2)</f>
        <v>0</v>
      </c>
      <c r="H57" s="255"/>
      <c r="I57" s="256">
        <f>ROUND(E57*H57,2)</f>
        <v>0</v>
      </c>
      <c r="J57" s="255"/>
      <c r="K57" s="256">
        <f>ROUND(E57*J57,2)</f>
        <v>0</v>
      </c>
      <c r="L57" s="256">
        <v>21</v>
      </c>
      <c r="M57" s="256">
        <f>G57*(1+L57/100)</f>
        <v>0</v>
      </c>
      <c r="N57" s="256">
        <v>0</v>
      </c>
      <c r="O57" s="256">
        <f>ROUND(E57*N57,2)</f>
        <v>0</v>
      </c>
      <c r="P57" s="256">
        <v>0</v>
      </c>
      <c r="Q57" s="256">
        <f>ROUND(E57*P57,2)</f>
        <v>0</v>
      </c>
      <c r="R57" s="256"/>
      <c r="S57" s="256" t="s">
        <v>125</v>
      </c>
      <c r="T57" s="257" t="s">
        <v>125</v>
      </c>
      <c r="U57" s="233">
        <v>0</v>
      </c>
      <c r="V57" s="233">
        <f>ROUND(E57*U57,2)</f>
        <v>0</v>
      </c>
      <c r="W57" s="233"/>
      <c r="X57" s="233" t="s">
        <v>215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216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51">
        <v>35</v>
      </c>
      <c r="B58" s="252" t="s">
        <v>217</v>
      </c>
      <c r="C58" s="263" t="s">
        <v>218</v>
      </c>
      <c r="D58" s="253" t="s">
        <v>209</v>
      </c>
      <c r="E58" s="254">
        <v>0.11876</v>
      </c>
      <c r="F58" s="255"/>
      <c r="G58" s="256">
        <f>ROUND(E58*F58,2)</f>
        <v>0</v>
      </c>
      <c r="H58" s="255"/>
      <c r="I58" s="256">
        <f>ROUND(E58*H58,2)</f>
        <v>0</v>
      </c>
      <c r="J58" s="255"/>
      <c r="K58" s="256">
        <f>ROUND(E58*J58,2)</f>
        <v>0</v>
      </c>
      <c r="L58" s="256">
        <v>21</v>
      </c>
      <c r="M58" s="256">
        <f>G58*(1+L58/100)</f>
        <v>0</v>
      </c>
      <c r="N58" s="256">
        <v>0</v>
      </c>
      <c r="O58" s="256">
        <f>ROUND(E58*N58,2)</f>
        <v>0</v>
      </c>
      <c r="P58" s="256">
        <v>0</v>
      </c>
      <c r="Q58" s="256">
        <f>ROUND(E58*P58,2)</f>
        <v>0</v>
      </c>
      <c r="R58" s="256"/>
      <c r="S58" s="256" t="s">
        <v>125</v>
      </c>
      <c r="T58" s="257" t="s">
        <v>125</v>
      </c>
      <c r="U58" s="233">
        <v>2.0699999999999998</v>
      </c>
      <c r="V58" s="233">
        <f>ROUND(E58*U58,2)</f>
        <v>0.25</v>
      </c>
      <c r="W58" s="233"/>
      <c r="X58" s="233" t="s">
        <v>215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216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51">
        <v>36</v>
      </c>
      <c r="B59" s="252" t="s">
        <v>219</v>
      </c>
      <c r="C59" s="263" t="s">
        <v>220</v>
      </c>
      <c r="D59" s="253" t="s">
        <v>209</v>
      </c>
      <c r="E59" s="254">
        <v>0.11876</v>
      </c>
      <c r="F59" s="255"/>
      <c r="G59" s="256">
        <f>ROUND(E59*F59,2)</f>
        <v>0</v>
      </c>
      <c r="H59" s="255"/>
      <c r="I59" s="256">
        <f>ROUND(E59*H59,2)</f>
        <v>0</v>
      </c>
      <c r="J59" s="255"/>
      <c r="K59" s="256">
        <f>ROUND(E59*J59,2)</f>
        <v>0</v>
      </c>
      <c r="L59" s="256">
        <v>21</v>
      </c>
      <c r="M59" s="256">
        <f>G59*(1+L59/100)</f>
        <v>0</v>
      </c>
      <c r="N59" s="256">
        <v>0</v>
      </c>
      <c r="O59" s="256">
        <f>ROUND(E59*N59,2)</f>
        <v>0</v>
      </c>
      <c r="P59" s="256">
        <v>0</v>
      </c>
      <c r="Q59" s="256">
        <f>ROUND(E59*P59,2)</f>
        <v>0</v>
      </c>
      <c r="R59" s="256"/>
      <c r="S59" s="256" t="s">
        <v>125</v>
      </c>
      <c r="T59" s="257" t="s">
        <v>125</v>
      </c>
      <c r="U59" s="233">
        <v>0.04</v>
      </c>
      <c r="V59" s="233">
        <f>ROUND(E59*U59,2)</f>
        <v>0</v>
      </c>
      <c r="W59" s="233"/>
      <c r="X59" s="233" t="s">
        <v>215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216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x14ac:dyDescent="0.2">
      <c r="A60" s="238" t="s">
        <v>120</v>
      </c>
      <c r="B60" s="239" t="s">
        <v>92</v>
      </c>
      <c r="C60" s="262" t="s">
        <v>29</v>
      </c>
      <c r="D60" s="240"/>
      <c r="E60" s="241"/>
      <c r="F60" s="242"/>
      <c r="G60" s="242">
        <f>SUMIF(AG61:AG62,"&lt;&gt;NOR",G61:G62)</f>
        <v>0</v>
      </c>
      <c r="H60" s="242"/>
      <c r="I60" s="242">
        <f>SUM(I61:I62)</f>
        <v>0</v>
      </c>
      <c r="J60" s="242"/>
      <c r="K60" s="242">
        <f>SUM(K61:K62)</f>
        <v>0</v>
      </c>
      <c r="L60" s="242"/>
      <c r="M60" s="242">
        <f>SUM(M61:M62)</f>
        <v>0</v>
      </c>
      <c r="N60" s="242"/>
      <c r="O60" s="242">
        <f>SUM(O61:O62)</f>
        <v>0</v>
      </c>
      <c r="P60" s="242"/>
      <c r="Q60" s="242">
        <f>SUM(Q61:Q62)</f>
        <v>0</v>
      </c>
      <c r="R60" s="242"/>
      <c r="S60" s="242"/>
      <c r="T60" s="243"/>
      <c r="U60" s="237"/>
      <c r="V60" s="237">
        <f>SUM(V61:V62)</f>
        <v>0</v>
      </c>
      <c r="W60" s="237"/>
      <c r="X60" s="237"/>
      <c r="AG60" t="s">
        <v>121</v>
      </c>
    </row>
    <row r="61" spans="1:60" outlineLevel="1" x14ac:dyDescent="0.2">
      <c r="A61" s="244">
        <v>37</v>
      </c>
      <c r="B61" s="245" t="s">
        <v>221</v>
      </c>
      <c r="C61" s="264" t="s">
        <v>222</v>
      </c>
      <c r="D61" s="246" t="s">
        <v>223</v>
      </c>
      <c r="E61" s="247">
        <v>1</v>
      </c>
      <c r="F61" s="248"/>
      <c r="G61" s="249">
        <f>ROUND(E61*F61,2)</f>
        <v>0</v>
      </c>
      <c r="H61" s="248"/>
      <c r="I61" s="249">
        <f>ROUND(E61*H61,2)</f>
        <v>0</v>
      </c>
      <c r="J61" s="248"/>
      <c r="K61" s="249">
        <f>ROUND(E61*J61,2)</f>
        <v>0</v>
      </c>
      <c r="L61" s="249">
        <v>21</v>
      </c>
      <c r="M61" s="249">
        <f>G61*(1+L61/100)</f>
        <v>0</v>
      </c>
      <c r="N61" s="249">
        <v>0</v>
      </c>
      <c r="O61" s="249">
        <f>ROUND(E61*N61,2)</f>
        <v>0</v>
      </c>
      <c r="P61" s="249">
        <v>0</v>
      </c>
      <c r="Q61" s="249">
        <f>ROUND(E61*P61,2)</f>
        <v>0</v>
      </c>
      <c r="R61" s="249"/>
      <c r="S61" s="249" t="s">
        <v>125</v>
      </c>
      <c r="T61" s="250" t="s">
        <v>169</v>
      </c>
      <c r="U61" s="233">
        <v>0</v>
      </c>
      <c r="V61" s="233">
        <f>ROUND(E61*U61,2)</f>
        <v>0</v>
      </c>
      <c r="W61" s="233"/>
      <c r="X61" s="233" t="s">
        <v>224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225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30"/>
      <c r="B62" s="231"/>
      <c r="C62" s="265" t="s">
        <v>226</v>
      </c>
      <c r="D62" s="258"/>
      <c r="E62" s="258"/>
      <c r="F62" s="258"/>
      <c r="G62" s="258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3"/>
      <c r="Z62" s="213"/>
      <c r="AA62" s="213"/>
      <c r="AB62" s="213"/>
      <c r="AC62" s="213"/>
      <c r="AD62" s="213"/>
      <c r="AE62" s="213"/>
      <c r="AF62" s="213"/>
      <c r="AG62" s="213" t="s">
        <v>131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x14ac:dyDescent="0.2">
      <c r="A63" s="3"/>
      <c r="B63" s="4"/>
      <c r="C63" s="268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v>15</v>
      </c>
      <c r="AF63">
        <v>21</v>
      </c>
      <c r="AG63" t="s">
        <v>107</v>
      </c>
    </row>
    <row r="64" spans="1:60" x14ac:dyDescent="0.2">
      <c r="A64" s="216"/>
      <c r="B64" s="217" t="s">
        <v>31</v>
      </c>
      <c r="C64" s="269"/>
      <c r="D64" s="218"/>
      <c r="E64" s="219"/>
      <c r="F64" s="219"/>
      <c r="G64" s="261">
        <f>G8+G16+G18+G33+G39+G45+G50+G53+G60</f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f>SUMIF(L7:L62,AE63,G7:G62)</f>
        <v>0</v>
      </c>
      <c r="AF64">
        <f>SUMIF(L7:L62,AF63,G7:G62)</f>
        <v>0</v>
      </c>
      <c r="AG64" t="s">
        <v>227</v>
      </c>
    </row>
    <row r="65" spans="1:33" x14ac:dyDescent="0.2">
      <c r="A65" s="3"/>
      <c r="B65" s="4"/>
      <c r="C65" s="268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3"/>
      <c r="B66" s="4"/>
      <c r="C66" s="268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220" t="s">
        <v>228</v>
      </c>
      <c r="B67" s="220"/>
      <c r="C67" s="270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21"/>
      <c r="B68" s="222"/>
      <c r="C68" s="271"/>
      <c r="D68" s="222"/>
      <c r="E68" s="222"/>
      <c r="F68" s="222"/>
      <c r="G68" s="22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AG68" t="s">
        <v>229</v>
      </c>
    </row>
    <row r="69" spans="1:33" x14ac:dyDescent="0.2">
      <c r="A69" s="224"/>
      <c r="B69" s="225"/>
      <c r="C69" s="272"/>
      <c r="D69" s="225"/>
      <c r="E69" s="225"/>
      <c r="F69" s="225"/>
      <c r="G69" s="226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24"/>
      <c r="B70" s="225"/>
      <c r="C70" s="272"/>
      <c r="D70" s="225"/>
      <c r="E70" s="225"/>
      <c r="F70" s="225"/>
      <c r="G70" s="226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224"/>
      <c r="B71" s="225"/>
      <c r="C71" s="272"/>
      <c r="D71" s="225"/>
      <c r="E71" s="225"/>
      <c r="F71" s="225"/>
      <c r="G71" s="226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7"/>
      <c r="B72" s="228"/>
      <c r="C72" s="273"/>
      <c r="D72" s="228"/>
      <c r="E72" s="228"/>
      <c r="F72" s="228"/>
      <c r="G72" s="229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3"/>
      <c r="B73" s="4"/>
      <c r="C73" s="268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C74" s="274"/>
      <c r="D74" s="10"/>
      <c r="AG74" t="s">
        <v>230</v>
      </c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4">
    <mergeCell ref="C29:G29"/>
    <mergeCell ref="C47:G47"/>
    <mergeCell ref="C55:G55"/>
    <mergeCell ref="C62:G62"/>
    <mergeCell ref="A1:G1"/>
    <mergeCell ref="C2:G2"/>
    <mergeCell ref="C3:G3"/>
    <mergeCell ref="C4:G4"/>
    <mergeCell ref="A67:C67"/>
    <mergeCell ref="A68:G72"/>
    <mergeCell ref="C11:G11"/>
    <mergeCell ref="C20:G20"/>
    <mergeCell ref="C22:G22"/>
    <mergeCell ref="C27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94</v>
      </c>
    </row>
    <row r="2" spans="1:60" ht="24.95" customHeight="1" x14ac:dyDescent="0.2">
      <c r="A2" s="199" t="s">
        <v>8</v>
      </c>
      <c r="B2" s="49" t="s">
        <v>44</v>
      </c>
      <c r="C2" s="202" t="s">
        <v>45</v>
      </c>
      <c r="D2" s="200"/>
      <c r="E2" s="200"/>
      <c r="F2" s="200"/>
      <c r="G2" s="201"/>
      <c r="AG2" t="s">
        <v>95</v>
      </c>
    </row>
    <row r="3" spans="1:60" ht="24.95" customHeight="1" x14ac:dyDescent="0.2">
      <c r="A3" s="199" t="s">
        <v>9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96</v>
      </c>
      <c r="AG3" t="s">
        <v>97</v>
      </c>
    </row>
    <row r="4" spans="1:60" ht="24.95" customHeight="1" x14ac:dyDescent="0.2">
      <c r="A4" s="203" t="s">
        <v>10</v>
      </c>
      <c r="B4" s="204" t="s">
        <v>51</v>
      </c>
      <c r="C4" s="205" t="s">
        <v>52</v>
      </c>
      <c r="D4" s="206"/>
      <c r="E4" s="206"/>
      <c r="F4" s="206"/>
      <c r="G4" s="207"/>
      <c r="AG4" t="s">
        <v>98</v>
      </c>
    </row>
    <row r="5" spans="1:60" x14ac:dyDescent="0.2">
      <c r="D5" s="10"/>
    </row>
    <row r="6" spans="1:60" ht="38.25" x14ac:dyDescent="0.2">
      <c r="A6" s="209" t="s">
        <v>99</v>
      </c>
      <c r="B6" s="211" t="s">
        <v>100</v>
      </c>
      <c r="C6" s="211" t="s">
        <v>101</v>
      </c>
      <c r="D6" s="210" t="s">
        <v>102</v>
      </c>
      <c r="E6" s="209" t="s">
        <v>103</v>
      </c>
      <c r="F6" s="208" t="s">
        <v>104</v>
      </c>
      <c r="G6" s="209" t="s">
        <v>31</v>
      </c>
      <c r="H6" s="212" t="s">
        <v>32</v>
      </c>
      <c r="I6" s="212" t="s">
        <v>105</v>
      </c>
      <c r="J6" s="212" t="s">
        <v>33</v>
      </c>
      <c r="K6" s="212" t="s">
        <v>106</v>
      </c>
      <c r="L6" s="212" t="s">
        <v>107</v>
      </c>
      <c r="M6" s="212" t="s">
        <v>108</v>
      </c>
      <c r="N6" s="212" t="s">
        <v>109</v>
      </c>
      <c r="O6" s="212" t="s">
        <v>110</v>
      </c>
      <c r="P6" s="212" t="s">
        <v>111</v>
      </c>
      <c r="Q6" s="212" t="s">
        <v>112</v>
      </c>
      <c r="R6" s="212" t="s">
        <v>113</v>
      </c>
      <c r="S6" s="212" t="s">
        <v>114</v>
      </c>
      <c r="T6" s="212" t="s">
        <v>115</v>
      </c>
      <c r="U6" s="212" t="s">
        <v>116</v>
      </c>
      <c r="V6" s="212" t="s">
        <v>117</v>
      </c>
      <c r="W6" s="212" t="s">
        <v>118</v>
      </c>
      <c r="X6" s="212" t="s">
        <v>119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8" t="s">
        <v>120</v>
      </c>
      <c r="B8" s="239" t="s">
        <v>57</v>
      </c>
      <c r="C8" s="262" t="s">
        <v>58</v>
      </c>
      <c r="D8" s="240"/>
      <c r="E8" s="241"/>
      <c r="F8" s="242"/>
      <c r="G8" s="242">
        <f>SUMIF(AG9:AG17,"&lt;&gt;NOR",G9:G17)</f>
        <v>0</v>
      </c>
      <c r="H8" s="242"/>
      <c r="I8" s="242">
        <f>SUM(I9:I17)</f>
        <v>0</v>
      </c>
      <c r="J8" s="242"/>
      <c r="K8" s="242">
        <f>SUM(K9:K17)</f>
        <v>0</v>
      </c>
      <c r="L8" s="242"/>
      <c r="M8" s="242">
        <f>SUM(M9:M17)</f>
        <v>0</v>
      </c>
      <c r="N8" s="242"/>
      <c r="O8" s="242">
        <f>SUM(O9:O17)</f>
        <v>0.76</v>
      </c>
      <c r="P8" s="242"/>
      <c r="Q8" s="242">
        <f>SUM(Q9:Q17)</f>
        <v>1.6</v>
      </c>
      <c r="R8" s="242"/>
      <c r="S8" s="242"/>
      <c r="T8" s="243"/>
      <c r="U8" s="237"/>
      <c r="V8" s="237">
        <f>SUM(V9:V17)</f>
        <v>4.24</v>
      </c>
      <c r="W8" s="237"/>
      <c r="X8" s="237"/>
      <c r="AG8" t="s">
        <v>121</v>
      </c>
    </row>
    <row r="9" spans="1:60" outlineLevel="1" x14ac:dyDescent="0.2">
      <c r="A9" s="251">
        <v>1</v>
      </c>
      <c r="B9" s="252" t="s">
        <v>231</v>
      </c>
      <c r="C9" s="263" t="s">
        <v>232</v>
      </c>
      <c r="D9" s="253" t="s">
        <v>124</v>
      </c>
      <c r="E9" s="254">
        <v>4.84</v>
      </c>
      <c r="F9" s="255"/>
      <c r="G9" s="256">
        <f>ROUND(E9*F9,2)</f>
        <v>0</v>
      </c>
      <c r="H9" s="255"/>
      <c r="I9" s="256">
        <f>ROUND(E9*H9,2)</f>
        <v>0</v>
      </c>
      <c r="J9" s="255"/>
      <c r="K9" s="256">
        <f>ROUND(E9*J9,2)</f>
        <v>0</v>
      </c>
      <c r="L9" s="256">
        <v>21</v>
      </c>
      <c r="M9" s="256">
        <f>G9*(1+L9/100)</f>
        <v>0</v>
      </c>
      <c r="N9" s="256">
        <v>0</v>
      </c>
      <c r="O9" s="256">
        <f>ROUND(E9*N9,2)</f>
        <v>0</v>
      </c>
      <c r="P9" s="256">
        <v>0.33</v>
      </c>
      <c r="Q9" s="256">
        <f>ROUND(E9*P9,2)</f>
        <v>1.6</v>
      </c>
      <c r="R9" s="256"/>
      <c r="S9" s="256" t="s">
        <v>125</v>
      </c>
      <c r="T9" s="257" t="s">
        <v>125</v>
      </c>
      <c r="U9" s="233">
        <v>0.53</v>
      </c>
      <c r="V9" s="233">
        <f>ROUND(E9*U9,2)</f>
        <v>2.57</v>
      </c>
      <c r="W9" s="233"/>
      <c r="X9" s="233" t="s">
        <v>126</v>
      </c>
      <c r="Y9" s="213"/>
      <c r="Z9" s="213"/>
      <c r="AA9" s="213"/>
      <c r="AB9" s="213"/>
      <c r="AC9" s="213"/>
      <c r="AD9" s="213"/>
      <c r="AE9" s="213"/>
      <c r="AF9" s="213"/>
      <c r="AG9" s="213" t="s">
        <v>233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51">
        <v>2</v>
      </c>
      <c r="B10" s="252" t="s">
        <v>234</v>
      </c>
      <c r="C10" s="263" t="s">
        <v>235</v>
      </c>
      <c r="D10" s="253" t="s">
        <v>236</v>
      </c>
      <c r="E10" s="254">
        <v>0.34649999999999997</v>
      </c>
      <c r="F10" s="255"/>
      <c r="G10" s="256">
        <f>ROUND(E10*F10,2)</f>
        <v>0</v>
      </c>
      <c r="H10" s="255"/>
      <c r="I10" s="256">
        <f>ROUND(E10*H10,2)</f>
        <v>0</v>
      </c>
      <c r="J10" s="255"/>
      <c r="K10" s="256">
        <f>ROUND(E10*J10,2)</f>
        <v>0</v>
      </c>
      <c r="L10" s="256">
        <v>21</v>
      </c>
      <c r="M10" s="256">
        <f>G10*(1+L10/100)</f>
        <v>0</v>
      </c>
      <c r="N10" s="256">
        <v>0</v>
      </c>
      <c r="O10" s="256">
        <f>ROUND(E10*N10,2)</f>
        <v>0</v>
      </c>
      <c r="P10" s="256">
        <v>0</v>
      </c>
      <c r="Q10" s="256">
        <f>ROUND(E10*P10,2)</f>
        <v>0</v>
      </c>
      <c r="R10" s="256"/>
      <c r="S10" s="256" t="s">
        <v>125</v>
      </c>
      <c r="T10" s="257" t="s">
        <v>125</v>
      </c>
      <c r="U10" s="233">
        <v>3.53</v>
      </c>
      <c r="V10" s="233">
        <f>ROUND(E10*U10,2)</f>
        <v>1.22</v>
      </c>
      <c r="W10" s="233"/>
      <c r="X10" s="233" t="s">
        <v>126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233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51">
        <v>3</v>
      </c>
      <c r="B11" s="252" t="s">
        <v>237</v>
      </c>
      <c r="C11" s="263" t="s">
        <v>238</v>
      </c>
      <c r="D11" s="253" t="s">
        <v>236</v>
      </c>
      <c r="E11" s="254">
        <v>0.34649999999999997</v>
      </c>
      <c r="F11" s="255"/>
      <c r="G11" s="256">
        <f>ROUND(E11*F11,2)</f>
        <v>0</v>
      </c>
      <c r="H11" s="255"/>
      <c r="I11" s="256">
        <f>ROUND(E11*H11,2)</f>
        <v>0</v>
      </c>
      <c r="J11" s="255"/>
      <c r="K11" s="256">
        <f>ROUND(E11*J11,2)</f>
        <v>0</v>
      </c>
      <c r="L11" s="256">
        <v>21</v>
      </c>
      <c r="M11" s="256">
        <f>G11*(1+L11/100)</f>
        <v>0</v>
      </c>
      <c r="N11" s="256">
        <v>0</v>
      </c>
      <c r="O11" s="256">
        <f>ROUND(E11*N11,2)</f>
        <v>0</v>
      </c>
      <c r="P11" s="256">
        <v>0</v>
      </c>
      <c r="Q11" s="256">
        <f>ROUND(E11*P11,2)</f>
        <v>0</v>
      </c>
      <c r="R11" s="256"/>
      <c r="S11" s="256" t="s">
        <v>125</v>
      </c>
      <c r="T11" s="257" t="s">
        <v>125</v>
      </c>
      <c r="U11" s="233">
        <v>0.34499999999999997</v>
      </c>
      <c r="V11" s="233">
        <f>ROUND(E11*U11,2)</f>
        <v>0.12</v>
      </c>
      <c r="W11" s="233"/>
      <c r="X11" s="233" t="s">
        <v>126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233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51">
        <v>4</v>
      </c>
      <c r="B12" s="252" t="s">
        <v>239</v>
      </c>
      <c r="C12" s="263" t="s">
        <v>240</v>
      </c>
      <c r="D12" s="253" t="s">
        <v>236</v>
      </c>
      <c r="E12" s="254">
        <v>0.34649999999999997</v>
      </c>
      <c r="F12" s="255"/>
      <c r="G12" s="256">
        <f>ROUND(E12*F12,2)</f>
        <v>0</v>
      </c>
      <c r="H12" s="255"/>
      <c r="I12" s="256">
        <f>ROUND(E12*H12,2)</f>
        <v>0</v>
      </c>
      <c r="J12" s="255"/>
      <c r="K12" s="256">
        <f>ROUND(E12*J12,2)</f>
        <v>0</v>
      </c>
      <c r="L12" s="256">
        <v>21</v>
      </c>
      <c r="M12" s="256">
        <f>G12*(1+L12/100)</f>
        <v>0</v>
      </c>
      <c r="N12" s="256">
        <v>0</v>
      </c>
      <c r="O12" s="256">
        <f>ROUND(E12*N12,2)</f>
        <v>0</v>
      </c>
      <c r="P12" s="256">
        <v>0</v>
      </c>
      <c r="Q12" s="256">
        <f>ROUND(E12*P12,2)</f>
        <v>0</v>
      </c>
      <c r="R12" s="256"/>
      <c r="S12" s="256" t="s">
        <v>125</v>
      </c>
      <c r="T12" s="257" t="s">
        <v>125</v>
      </c>
      <c r="U12" s="233">
        <v>7.3999999999999996E-2</v>
      </c>
      <c r="V12" s="233">
        <f>ROUND(E12*U12,2)</f>
        <v>0.03</v>
      </c>
      <c r="W12" s="233"/>
      <c r="X12" s="233" t="s">
        <v>126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233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51">
        <v>5</v>
      </c>
      <c r="B13" s="252" t="s">
        <v>241</v>
      </c>
      <c r="C13" s="263" t="s">
        <v>242</v>
      </c>
      <c r="D13" s="253" t="s">
        <v>236</v>
      </c>
      <c r="E13" s="254">
        <v>0.34649999999999997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21</v>
      </c>
      <c r="M13" s="256">
        <f>G13*(1+L13/100)</f>
        <v>0</v>
      </c>
      <c r="N13" s="256">
        <v>0</v>
      </c>
      <c r="O13" s="256">
        <f>ROUND(E13*N13,2)</f>
        <v>0</v>
      </c>
      <c r="P13" s="256">
        <v>0</v>
      </c>
      <c r="Q13" s="256">
        <f>ROUND(E13*P13,2)</f>
        <v>0</v>
      </c>
      <c r="R13" s="256"/>
      <c r="S13" s="256" t="s">
        <v>125</v>
      </c>
      <c r="T13" s="257" t="s">
        <v>125</v>
      </c>
      <c r="U13" s="233">
        <v>1.0999999999999999E-2</v>
      </c>
      <c r="V13" s="233">
        <f>ROUND(E13*U13,2)</f>
        <v>0</v>
      </c>
      <c r="W13" s="233"/>
      <c r="X13" s="233" t="s">
        <v>126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233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51">
        <v>6</v>
      </c>
      <c r="B14" s="252" t="s">
        <v>243</v>
      </c>
      <c r="C14" s="263" t="s">
        <v>244</v>
      </c>
      <c r="D14" s="253" t="s">
        <v>236</v>
      </c>
      <c r="E14" s="254">
        <v>0.34649999999999997</v>
      </c>
      <c r="F14" s="255"/>
      <c r="G14" s="256">
        <f>ROUND(E14*F14,2)</f>
        <v>0</v>
      </c>
      <c r="H14" s="255"/>
      <c r="I14" s="256">
        <f>ROUND(E14*H14,2)</f>
        <v>0</v>
      </c>
      <c r="J14" s="255"/>
      <c r="K14" s="256">
        <f>ROUND(E14*J14,2)</f>
        <v>0</v>
      </c>
      <c r="L14" s="256">
        <v>21</v>
      </c>
      <c r="M14" s="256">
        <f>G14*(1+L14/100)</f>
        <v>0</v>
      </c>
      <c r="N14" s="256">
        <v>0</v>
      </c>
      <c r="O14" s="256">
        <f>ROUND(E14*N14,2)</f>
        <v>0</v>
      </c>
      <c r="P14" s="256">
        <v>0</v>
      </c>
      <c r="Q14" s="256">
        <f>ROUND(E14*P14,2)</f>
        <v>0</v>
      </c>
      <c r="R14" s="256"/>
      <c r="S14" s="256" t="s">
        <v>125</v>
      </c>
      <c r="T14" s="257" t="s">
        <v>125</v>
      </c>
      <c r="U14" s="233">
        <v>0.65200000000000002</v>
      </c>
      <c r="V14" s="233">
        <f>ROUND(E14*U14,2)</f>
        <v>0.23</v>
      </c>
      <c r="W14" s="233"/>
      <c r="X14" s="233" t="s">
        <v>126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233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51">
        <v>7</v>
      </c>
      <c r="B15" s="252" t="s">
        <v>245</v>
      </c>
      <c r="C15" s="263" t="s">
        <v>246</v>
      </c>
      <c r="D15" s="253" t="s">
        <v>236</v>
      </c>
      <c r="E15" s="254">
        <v>0.34649999999999997</v>
      </c>
      <c r="F15" s="255"/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21</v>
      </c>
      <c r="M15" s="256">
        <f>G15*(1+L15/100)</f>
        <v>0</v>
      </c>
      <c r="N15" s="256">
        <v>0</v>
      </c>
      <c r="O15" s="256">
        <f>ROUND(E15*N15,2)</f>
        <v>0</v>
      </c>
      <c r="P15" s="256">
        <v>0</v>
      </c>
      <c r="Q15" s="256">
        <f>ROUND(E15*P15,2)</f>
        <v>0</v>
      </c>
      <c r="R15" s="256"/>
      <c r="S15" s="256" t="s">
        <v>125</v>
      </c>
      <c r="T15" s="257" t="s">
        <v>125</v>
      </c>
      <c r="U15" s="233">
        <v>8.9999999999999993E-3</v>
      </c>
      <c r="V15" s="233">
        <f>ROUND(E15*U15,2)</f>
        <v>0</v>
      </c>
      <c r="W15" s="233"/>
      <c r="X15" s="233" t="s">
        <v>126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233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51">
        <v>8</v>
      </c>
      <c r="B16" s="252" t="s">
        <v>247</v>
      </c>
      <c r="C16" s="263" t="s">
        <v>248</v>
      </c>
      <c r="D16" s="253" t="s">
        <v>236</v>
      </c>
      <c r="E16" s="254">
        <v>0.34649999999999997</v>
      </c>
      <c r="F16" s="255"/>
      <c r="G16" s="256">
        <f>ROUND(E16*F16,2)</f>
        <v>0</v>
      </c>
      <c r="H16" s="255"/>
      <c r="I16" s="256">
        <f>ROUND(E16*H16,2)</f>
        <v>0</v>
      </c>
      <c r="J16" s="255"/>
      <c r="K16" s="256">
        <f>ROUND(E16*J16,2)</f>
        <v>0</v>
      </c>
      <c r="L16" s="256">
        <v>21</v>
      </c>
      <c r="M16" s="256">
        <f>G16*(1+L16/100)</f>
        <v>0</v>
      </c>
      <c r="N16" s="256">
        <v>0</v>
      </c>
      <c r="O16" s="256">
        <f>ROUND(E16*N16,2)</f>
        <v>0</v>
      </c>
      <c r="P16" s="256">
        <v>0</v>
      </c>
      <c r="Q16" s="256">
        <f>ROUND(E16*P16,2)</f>
        <v>0</v>
      </c>
      <c r="R16" s="256"/>
      <c r="S16" s="256" t="s">
        <v>125</v>
      </c>
      <c r="T16" s="257" t="s">
        <v>125</v>
      </c>
      <c r="U16" s="233">
        <v>0.20200000000000001</v>
      </c>
      <c r="V16" s="233">
        <f>ROUND(E16*U16,2)</f>
        <v>7.0000000000000007E-2</v>
      </c>
      <c r="W16" s="233"/>
      <c r="X16" s="233" t="s">
        <v>126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233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51">
        <v>9</v>
      </c>
      <c r="B17" s="252" t="s">
        <v>249</v>
      </c>
      <c r="C17" s="263" t="s">
        <v>250</v>
      </c>
      <c r="D17" s="253" t="s">
        <v>209</v>
      </c>
      <c r="E17" s="254">
        <v>0.76229999999999998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21</v>
      </c>
      <c r="M17" s="256">
        <f>G17*(1+L17/100)</f>
        <v>0</v>
      </c>
      <c r="N17" s="256">
        <v>1</v>
      </c>
      <c r="O17" s="256">
        <f>ROUND(E17*N17,2)</f>
        <v>0.76</v>
      </c>
      <c r="P17" s="256">
        <v>0</v>
      </c>
      <c r="Q17" s="256">
        <f>ROUND(E17*P17,2)</f>
        <v>0</v>
      </c>
      <c r="R17" s="256" t="s">
        <v>135</v>
      </c>
      <c r="S17" s="256" t="s">
        <v>125</v>
      </c>
      <c r="T17" s="257" t="s">
        <v>125</v>
      </c>
      <c r="U17" s="233">
        <v>0</v>
      </c>
      <c r="V17" s="233">
        <f>ROUND(E17*U17,2)</f>
        <v>0</v>
      </c>
      <c r="W17" s="233"/>
      <c r="X17" s="233" t="s">
        <v>136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137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">
      <c r="A18" s="238" t="s">
        <v>120</v>
      </c>
      <c r="B18" s="239" t="s">
        <v>59</v>
      </c>
      <c r="C18" s="262" t="s">
        <v>60</v>
      </c>
      <c r="D18" s="240"/>
      <c r="E18" s="241"/>
      <c r="F18" s="242"/>
      <c r="G18" s="242">
        <f>SUMIF(AG19:AG23,"&lt;&gt;NOR",G19:G23)</f>
        <v>0</v>
      </c>
      <c r="H18" s="242"/>
      <c r="I18" s="242">
        <f>SUM(I19:I23)</f>
        <v>0</v>
      </c>
      <c r="J18" s="242"/>
      <c r="K18" s="242">
        <f>SUM(K19:K23)</f>
        <v>0</v>
      </c>
      <c r="L18" s="242"/>
      <c r="M18" s="242">
        <f>SUM(M19:M23)</f>
        <v>0</v>
      </c>
      <c r="N18" s="242"/>
      <c r="O18" s="242">
        <f>SUM(O19:O23)</f>
        <v>0.85</v>
      </c>
      <c r="P18" s="242"/>
      <c r="Q18" s="242">
        <f>SUM(Q19:Q23)</f>
        <v>0</v>
      </c>
      <c r="R18" s="242"/>
      <c r="S18" s="242"/>
      <c r="T18" s="243"/>
      <c r="U18" s="237"/>
      <c r="V18" s="237">
        <f>SUM(V19:V23)</f>
        <v>9.73</v>
      </c>
      <c r="W18" s="237"/>
      <c r="X18" s="237"/>
      <c r="AG18" t="s">
        <v>121</v>
      </c>
    </row>
    <row r="19" spans="1:60" outlineLevel="1" x14ac:dyDescent="0.2">
      <c r="A19" s="251">
        <v>10</v>
      </c>
      <c r="B19" s="252" t="s">
        <v>251</v>
      </c>
      <c r="C19" s="263" t="s">
        <v>252</v>
      </c>
      <c r="D19" s="253" t="s">
        <v>124</v>
      </c>
      <c r="E19" s="254">
        <v>3.8</v>
      </c>
      <c r="F19" s="255"/>
      <c r="G19" s="256">
        <f>ROUND(E19*F19,2)</f>
        <v>0</v>
      </c>
      <c r="H19" s="255"/>
      <c r="I19" s="256">
        <f>ROUND(E19*H19,2)</f>
        <v>0</v>
      </c>
      <c r="J19" s="255"/>
      <c r="K19" s="256">
        <f>ROUND(E19*J19,2)</f>
        <v>0</v>
      </c>
      <c r="L19" s="256">
        <v>21</v>
      </c>
      <c r="M19" s="256">
        <f>G19*(1+L19/100)</f>
        <v>0</v>
      </c>
      <c r="N19" s="256">
        <v>3.9309999999999998E-2</v>
      </c>
      <c r="O19" s="256">
        <f>ROUND(E19*N19,2)</f>
        <v>0.15</v>
      </c>
      <c r="P19" s="256">
        <v>0</v>
      </c>
      <c r="Q19" s="256">
        <f>ROUND(E19*P19,2)</f>
        <v>0</v>
      </c>
      <c r="R19" s="256"/>
      <c r="S19" s="256" t="s">
        <v>125</v>
      </c>
      <c r="T19" s="257" t="s">
        <v>125</v>
      </c>
      <c r="U19" s="233">
        <v>0.87</v>
      </c>
      <c r="V19" s="233">
        <f>ROUND(E19*U19,2)</f>
        <v>3.31</v>
      </c>
      <c r="W19" s="233"/>
      <c r="X19" s="233" t="s">
        <v>126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127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51">
        <v>11</v>
      </c>
      <c r="B20" s="252" t="s">
        <v>253</v>
      </c>
      <c r="C20" s="263" t="s">
        <v>254</v>
      </c>
      <c r="D20" s="253" t="s">
        <v>124</v>
      </c>
      <c r="E20" s="254">
        <v>3.8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21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/>
      <c r="S20" s="256" t="s">
        <v>125</v>
      </c>
      <c r="T20" s="257" t="s">
        <v>125</v>
      </c>
      <c r="U20" s="233">
        <v>0.33073999999999998</v>
      </c>
      <c r="V20" s="233">
        <f>ROUND(E20*U20,2)</f>
        <v>1.26</v>
      </c>
      <c r="W20" s="233"/>
      <c r="X20" s="233" t="s">
        <v>126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127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51">
        <v>12</v>
      </c>
      <c r="B21" s="252" t="s">
        <v>255</v>
      </c>
      <c r="C21" s="263" t="s">
        <v>256</v>
      </c>
      <c r="D21" s="253" t="s">
        <v>209</v>
      </c>
      <c r="E21" s="254">
        <v>8.7999999999999995E-2</v>
      </c>
      <c r="F21" s="255"/>
      <c r="G21" s="256">
        <f>ROUND(E21*F21,2)</f>
        <v>0</v>
      </c>
      <c r="H21" s="255"/>
      <c r="I21" s="256">
        <f>ROUND(E21*H21,2)</f>
        <v>0</v>
      </c>
      <c r="J21" s="255"/>
      <c r="K21" s="256">
        <f>ROUND(E21*J21,2)</f>
        <v>0</v>
      </c>
      <c r="L21" s="256">
        <v>21</v>
      </c>
      <c r="M21" s="256">
        <f>G21*(1+L21/100)</f>
        <v>0</v>
      </c>
      <c r="N21" s="256">
        <v>1.02491</v>
      </c>
      <c r="O21" s="256">
        <f>ROUND(E21*N21,2)</f>
        <v>0.09</v>
      </c>
      <c r="P21" s="256">
        <v>0</v>
      </c>
      <c r="Q21" s="256">
        <f>ROUND(E21*P21,2)</f>
        <v>0</v>
      </c>
      <c r="R21" s="256"/>
      <c r="S21" s="256" t="s">
        <v>125</v>
      </c>
      <c r="T21" s="257" t="s">
        <v>125</v>
      </c>
      <c r="U21" s="233">
        <v>24.56</v>
      </c>
      <c r="V21" s="233">
        <f>ROUND(E21*U21,2)</f>
        <v>2.16</v>
      </c>
      <c r="W21" s="233"/>
      <c r="X21" s="233" t="s">
        <v>126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127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51">
        <v>13</v>
      </c>
      <c r="B22" s="252" t="s">
        <v>257</v>
      </c>
      <c r="C22" s="263" t="s">
        <v>258</v>
      </c>
      <c r="D22" s="253" t="s">
        <v>134</v>
      </c>
      <c r="E22" s="254">
        <v>1.8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21</v>
      </c>
      <c r="M22" s="256">
        <f>G22*(1+L22/100)</f>
        <v>0</v>
      </c>
      <c r="N22" s="256">
        <v>1.1800000000000001E-3</v>
      </c>
      <c r="O22" s="256">
        <f>ROUND(E22*N22,2)</f>
        <v>0</v>
      </c>
      <c r="P22" s="256">
        <v>0</v>
      </c>
      <c r="Q22" s="256">
        <f>ROUND(E22*P22,2)</f>
        <v>0</v>
      </c>
      <c r="R22" s="256"/>
      <c r="S22" s="256" t="s">
        <v>125</v>
      </c>
      <c r="T22" s="257" t="s">
        <v>125</v>
      </c>
      <c r="U22" s="233">
        <v>1.1499999999999999</v>
      </c>
      <c r="V22" s="233">
        <f>ROUND(E22*U22,2)</f>
        <v>2.0699999999999998</v>
      </c>
      <c r="W22" s="233"/>
      <c r="X22" s="233" t="s">
        <v>126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127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51">
        <v>14</v>
      </c>
      <c r="B23" s="252" t="s">
        <v>259</v>
      </c>
      <c r="C23" s="263" t="s">
        <v>260</v>
      </c>
      <c r="D23" s="253" t="s">
        <v>236</v>
      </c>
      <c r="E23" s="254">
        <v>0.2374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21</v>
      </c>
      <c r="M23" s="256">
        <f>G23*(1+L23/100)</f>
        <v>0</v>
      </c>
      <c r="N23" s="256">
        <v>2.5698099999999999</v>
      </c>
      <c r="O23" s="256">
        <f>ROUND(E23*N23,2)</f>
        <v>0.61</v>
      </c>
      <c r="P23" s="256">
        <v>0</v>
      </c>
      <c r="Q23" s="256">
        <f>ROUND(E23*P23,2)</f>
        <v>0</v>
      </c>
      <c r="R23" s="256"/>
      <c r="S23" s="256" t="s">
        <v>125</v>
      </c>
      <c r="T23" s="257" t="s">
        <v>125</v>
      </c>
      <c r="U23" s="233">
        <v>3.9289999999999998</v>
      </c>
      <c r="V23" s="233">
        <f>ROUND(E23*U23,2)</f>
        <v>0.93</v>
      </c>
      <c r="W23" s="233"/>
      <c r="X23" s="233" t="s">
        <v>126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127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x14ac:dyDescent="0.2">
      <c r="A24" s="238" t="s">
        <v>120</v>
      </c>
      <c r="B24" s="239" t="s">
        <v>61</v>
      </c>
      <c r="C24" s="262" t="s">
        <v>62</v>
      </c>
      <c r="D24" s="240"/>
      <c r="E24" s="241"/>
      <c r="F24" s="242"/>
      <c r="G24" s="242">
        <f>SUMIF(AG25:AG26,"&lt;&gt;NOR",G25:G26)</f>
        <v>0</v>
      </c>
      <c r="H24" s="242"/>
      <c r="I24" s="242">
        <f>SUM(I25:I26)</f>
        <v>0</v>
      </c>
      <c r="J24" s="242"/>
      <c r="K24" s="242">
        <f>SUM(K25:K26)</f>
        <v>0</v>
      </c>
      <c r="L24" s="242"/>
      <c r="M24" s="242">
        <f>SUM(M25:M26)</f>
        <v>0</v>
      </c>
      <c r="N24" s="242"/>
      <c r="O24" s="242">
        <f>SUM(O25:O26)</f>
        <v>7.0000000000000007E-2</v>
      </c>
      <c r="P24" s="242"/>
      <c r="Q24" s="242">
        <f>SUM(Q25:Q26)</f>
        <v>0</v>
      </c>
      <c r="R24" s="242"/>
      <c r="S24" s="242"/>
      <c r="T24" s="243"/>
      <c r="U24" s="237"/>
      <c r="V24" s="237">
        <f>SUM(V25:V26)</f>
        <v>0.92999999999999994</v>
      </c>
      <c r="W24" s="237"/>
      <c r="X24" s="237"/>
      <c r="AG24" t="s">
        <v>121</v>
      </c>
    </row>
    <row r="25" spans="1:60" ht="22.5" outlineLevel="1" x14ac:dyDescent="0.2">
      <c r="A25" s="251">
        <v>15</v>
      </c>
      <c r="B25" s="252" t="s">
        <v>261</v>
      </c>
      <c r="C25" s="263" t="s">
        <v>262</v>
      </c>
      <c r="D25" s="253" t="s">
        <v>148</v>
      </c>
      <c r="E25" s="254">
        <v>2</v>
      </c>
      <c r="F25" s="255"/>
      <c r="G25" s="256">
        <f>ROUND(E25*F25,2)</f>
        <v>0</v>
      </c>
      <c r="H25" s="255"/>
      <c r="I25" s="256">
        <f>ROUND(E25*H25,2)</f>
        <v>0</v>
      </c>
      <c r="J25" s="255"/>
      <c r="K25" s="256">
        <f>ROUND(E25*J25,2)</f>
        <v>0</v>
      </c>
      <c r="L25" s="256">
        <v>21</v>
      </c>
      <c r="M25" s="256">
        <f>G25*(1+L25/100)</f>
        <v>0</v>
      </c>
      <c r="N25" s="256">
        <v>2.3800000000000002E-3</v>
      </c>
      <c r="O25" s="256">
        <f>ROUND(E25*N25,2)</f>
        <v>0</v>
      </c>
      <c r="P25" s="256">
        <v>0</v>
      </c>
      <c r="Q25" s="256">
        <f>ROUND(E25*P25,2)</f>
        <v>0</v>
      </c>
      <c r="R25" s="256"/>
      <c r="S25" s="256" t="s">
        <v>125</v>
      </c>
      <c r="T25" s="257" t="s">
        <v>125</v>
      </c>
      <c r="U25" s="233">
        <v>0.28999999999999998</v>
      </c>
      <c r="V25" s="233">
        <f>ROUND(E25*U25,2)</f>
        <v>0.57999999999999996</v>
      </c>
      <c r="W25" s="233"/>
      <c r="X25" s="233" t="s">
        <v>126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127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51">
        <v>16</v>
      </c>
      <c r="B26" s="252" t="s">
        <v>263</v>
      </c>
      <c r="C26" s="263" t="s">
        <v>264</v>
      </c>
      <c r="D26" s="253" t="s">
        <v>148</v>
      </c>
      <c r="E26" s="254">
        <v>1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21</v>
      </c>
      <c r="M26" s="256">
        <f>G26*(1+L26/100)</f>
        <v>0</v>
      </c>
      <c r="N26" s="256">
        <v>6.6360000000000002E-2</v>
      </c>
      <c r="O26" s="256">
        <f>ROUND(E26*N26,2)</f>
        <v>7.0000000000000007E-2</v>
      </c>
      <c r="P26" s="256">
        <v>0</v>
      </c>
      <c r="Q26" s="256">
        <f>ROUND(E26*P26,2)</f>
        <v>0</v>
      </c>
      <c r="R26" s="256"/>
      <c r="S26" s="256" t="s">
        <v>125</v>
      </c>
      <c r="T26" s="257" t="s">
        <v>125</v>
      </c>
      <c r="U26" s="233">
        <v>0.35299999999999998</v>
      </c>
      <c r="V26" s="233">
        <f>ROUND(E26*U26,2)</f>
        <v>0.35</v>
      </c>
      <c r="W26" s="233"/>
      <c r="X26" s="233" t="s">
        <v>126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127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x14ac:dyDescent="0.2">
      <c r="A27" s="238" t="s">
        <v>120</v>
      </c>
      <c r="B27" s="239" t="s">
        <v>63</v>
      </c>
      <c r="C27" s="262" t="s">
        <v>64</v>
      </c>
      <c r="D27" s="240"/>
      <c r="E27" s="241"/>
      <c r="F27" s="242"/>
      <c r="G27" s="242">
        <f>SUMIF(AG28:AG31,"&lt;&gt;NOR",G28:G31)</f>
        <v>0</v>
      </c>
      <c r="H27" s="242"/>
      <c r="I27" s="242">
        <f>SUM(I28:I31)</f>
        <v>0</v>
      </c>
      <c r="J27" s="242"/>
      <c r="K27" s="242">
        <f>SUM(K28:K31)</f>
        <v>0</v>
      </c>
      <c r="L27" s="242"/>
      <c r="M27" s="242">
        <f>SUM(M28:M31)</f>
        <v>0</v>
      </c>
      <c r="N27" s="242"/>
      <c r="O27" s="242">
        <f>SUM(O28:O31)</f>
        <v>3.04</v>
      </c>
      <c r="P27" s="242"/>
      <c r="Q27" s="242">
        <f>SUM(Q28:Q31)</f>
        <v>0</v>
      </c>
      <c r="R27" s="242"/>
      <c r="S27" s="242"/>
      <c r="T27" s="243"/>
      <c r="U27" s="237"/>
      <c r="V27" s="237">
        <f>SUM(V28:V31)</f>
        <v>3.83</v>
      </c>
      <c r="W27" s="237"/>
      <c r="X27" s="237"/>
      <c r="AG27" t="s">
        <v>121</v>
      </c>
    </row>
    <row r="28" spans="1:60" ht="22.5" outlineLevel="1" x14ac:dyDescent="0.2">
      <c r="A28" s="244">
        <v>17</v>
      </c>
      <c r="B28" s="245" t="s">
        <v>265</v>
      </c>
      <c r="C28" s="264" t="s">
        <v>266</v>
      </c>
      <c r="D28" s="246" t="s">
        <v>236</v>
      </c>
      <c r="E28" s="247">
        <v>0.55500000000000005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49">
        <v>2.5249999999999999</v>
      </c>
      <c r="O28" s="249">
        <f>ROUND(E28*N28,2)</f>
        <v>1.4</v>
      </c>
      <c r="P28" s="249">
        <v>0</v>
      </c>
      <c r="Q28" s="249">
        <f>ROUND(E28*P28,2)</f>
        <v>0</v>
      </c>
      <c r="R28" s="249"/>
      <c r="S28" s="249" t="s">
        <v>125</v>
      </c>
      <c r="T28" s="250" t="s">
        <v>125</v>
      </c>
      <c r="U28" s="233">
        <v>2.3170000000000002</v>
      </c>
      <c r="V28" s="233">
        <f>ROUND(E28*U28,2)</f>
        <v>1.29</v>
      </c>
      <c r="W28" s="233"/>
      <c r="X28" s="233" t="s">
        <v>126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127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0"/>
      <c r="B29" s="231"/>
      <c r="C29" s="265" t="s">
        <v>267</v>
      </c>
      <c r="D29" s="258"/>
      <c r="E29" s="258"/>
      <c r="F29" s="258"/>
      <c r="G29" s="258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3"/>
      <c r="Z29" s="213"/>
      <c r="AA29" s="213"/>
      <c r="AB29" s="213"/>
      <c r="AC29" s="213"/>
      <c r="AD29" s="213"/>
      <c r="AE29" s="213"/>
      <c r="AF29" s="213"/>
      <c r="AG29" s="213" t="s">
        <v>131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4">
        <v>18</v>
      </c>
      <c r="B30" s="245" t="s">
        <v>268</v>
      </c>
      <c r="C30" s="264" t="s">
        <v>269</v>
      </c>
      <c r="D30" s="246" t="s">
        <v>124</v>
      </c>
      <c r="E30" s="247">
        <v>4.84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21</v>
      </c>
      <c r="M30" s="249">
        <f>G30*(1+L30/100)</f>
        <v>0</v>
      </c>
      <c r="N30" s="249">
        <v>0.3382</v>
      </c>
      <c r="O30" s="249">
        <f>ROUND(E30*N30,2)</f>
        <v>1.64</v>
      </c>
      <c r="P30" s="249">
        <v>0</v>
      </c>
      <c r="Q30" s="249">
        <f>ROUND(E30*P30,2)</f>
        <v>0</v>
      </c>
      <c r="R30" s="249"/>
      <c r="S30" s="249" t="s">
        <v>125</v>
      </c>
      <c r="T30" s="250" t="s">
        <v>125</v>
      </c>
      <c r="U30" s="233">
        <v>0.52400000000000002</v>
      </c>
      <c r="V30" s="233">
        <f>ROUND(E30*U30,2)</f>
        <v>2.54</v>
      </c>
      <c r="W30" s="233"/>
      <c r="X30" s="233" t="s">
        <v>126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233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0"/>
      <c r="B31" s="231"/>
      <c r="C31" s="265" t="s">
        <v>270</v>
      </c>
      <c r="D31" s="258"/>
      <c r="E31" s="258"/>
      <c r="F31" s="258"/>
      <c r="G31" s="258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3"/>
      <c r="Z31" s="213"/>
      <c r="AA31" s="213"/>
      <c r="AB31" s="213"/>
      <c r="AC31" s="213"/>
      <c r="AD31" s="213"/>
      <c r="AE31" s="213"/>
      <c r="AF31" s="213"/>
      <c r="AG31" s="213" t="s">
        <v>131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x14ac:dyDescent="0.2">
      <c r="A32" s="238" t="s">
        <v>120</v>
      </c>
      <c r="B32" s="239" t="s">
        <v>65</v>
      </c>
      <c r="C32" s="262" t="s">
        <v>66</v>
      </c>
      <c r="D32" s="240"/>
      <c r="E32" s="241"/>
      <c r="F32" s="242"/>
      <c r="G32" s="242">
        <f>SUMIF(AG33:AG35,"&lt;&gt;NOR",G33:G35)</f>
        <v>0</v>
      </c>
      <c r="H32" s="242"/>
      <c r="I32" s="242">
        <f>SUM(I33:I35)</f>
        <v>0</v>
      </c>
      <c r="J32" s="242"/>
      <c r="K32" s="242">
        <f>SUM(K33:K35)</f>
        <v>0</v>
      </c>
      <c r="L32" s="242"/>
      <c r="M32" s="242">
        <f>SUM(M33:M35)</f>
        <v>0</v>
      </c>
      <c r="N32" s="242"/>
      <c r="O32" s="242">
        <f>SUM(O33:O35)</f>
        <v>0.04</v>
      </c>
      <c r="P32" s="242"/>
      <c r="Q32" s="242">
        <f>SUM(Q33:Q35)</f>
        <v>0</v>
      </c>
      <c r="R32" s="242"/>
      <c r="S32" s="242"/>
      <c r="T32" s="243"/>
      <c r="U32" s="237"/>
      <c r="V32" s="237">
        <f>SUM(V33:V35)</f>
        <v>1.0900000000000001</v>
      </c>
      <c r="W32" s="237"/>
      <c r="X32" s="237"/>
      <c r="AG32" t="s">
        <v>121</v>
      </c>
    </row>
    <row r="33" spans="1:60" outlineLevel="1" x14ac:dyDescent="0.2">
      <c r="A33" s="251">
        <v>19</v>
      </c>
      <c r="B33" s="252" t="s">
        <v>271</v>
      </c>
      <c r="C33" s="263" t="s">
        <v>272</v>
      </c>
      <c r="D33" s="253" t="s">
        <v>148</v>
      </c>
      <c r="E33" s="254">
        <v>1</v>
      </c>
      <c r="F33" s="255"/>
      <c r="G33" s="256">
        <f>ROUND(E33*F33,2)</f>
        <v>0</v>
      </c>
      <c r="H33" s="255"/>
      <c r="I33" s="256">
        <f>ROUND(E33*H33,2)</f>
        <v>0</v>
      </c>
      <c r="J33" s="255"/>
      <c r="K33" s="256">
        <f>ROUND(E33*J33,2)</f>
        <v>0</v>
      </c>
      <c r="L33" s="256">
        <v>21</v>
      </c>
      <c r="M33" s="256">
        <f>G33*(1+L33/100)</f>
        <v>0</v>
      </c>
      <c r="N33" s="256">
        <v>7.0200000000000002E-3</v>
      </c>
      <c r="O33" s="256">
        <f>ROUND(E33*N33,2)</f>
        <v>0.01</v>
      </c>
      <c r="P33" s="256">
        <v>0</v>
      </c>
      <c r="Q33" s="256">
        <f>ROUND(E33*P33,2)</f>
        <v>0</v>
      </c>
      <c r="R33" s="256"/>
      <c r="S33" s="256" t="s">
        <v>125</v>
      </c>
      <c r="T33" s="257" t="s">
        <v>125</v>
      </c>
      <c r="U33" s="233">
        <v>1.0940000000000001</v>
      </c>
      <c r="V33" s="233">
        <f>ROUND(E33*U33,2)</f>
        <v>1.0900000000000001</v>
      </c>
      <c r="W33" s="233"/>
      <c r="X33" s="233" t="s">
        <v>126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127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44">
        <v>20</v>
      </c>
      <c r="B34" s="245" t="s">
        <v>273</v>
      </c>
      <c r="C34" s="264" t="s">
        <v>274</v>
      </c>
      <c r="D34" s="246" t="s">
        <v>148</v>
      </c>
      <c r="E34" s="247">
        <v>1</v>
      </c>
      <c r="F34" s="248"/>
      <c r="G34" s="249">
        <f>ROUND(E34*F34,2)</f>
        <v>0</v>
      </c>
      <c r="H34" s="248"/>
      <c r="I34" s="249">
        <f>ROUND(E34*H34,2)</f>
        <v>0</v>
      </c>
      <c r="J34" s="248"/>
      <c r="K34" s="249">
        <f>ROUND(E34*J34,2)</f>
        <v>0</v>
      </c>
      <c r="L34" s="249">
        <v>21</v>
      </c>
      <c r="M34" s="249">
        <f>G34*(1+L34/100)</f>
        <v>0</v>
      </c>
      <c r="N34" s="249">
        <v>2.5000000000000001E-2</v>
      </c>
      <c r="O34" s="249">
        <f>ROUND(E34*N34,2)</f>
        <v>0.03</v>
      </c>
      <c r="P34" s="249">
        <v>0</v>
      </c>
      <c r="Q34" s="249">
        <f>ROUND(E34*P34,2)</f>
        <v>0</v>
      </c>
      <c r="R34" s="249" t="s">
        <v>135</v>
      </c>
      <c r="S34" s="249" t="s">
        <v>125</v>
      </c>
      <c r="T34" s="250" t="s">
        <v>125</v>
      </c>
      <c r="U34" s="233">
        <v>0</v>
      </c>
      <c r="V34" s="233">
        <f>ROUND(E34*U34,2)</f>
        <v>0</v>
      </c>
      <c r="W34" s="233"/>
      <c r="X34" s="233" t="s">
        <v>136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137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0"/>
      <c r="B35" s="231"/>
      <c r="C35" s="267" t="s">
        <v>275</v>
      </c>
      <c r="D35" s="235"/>
      <c r="E35" s="236">
        <v>1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3"/>
      <c r="Z35" s="213"/>
      <c r="AA35" s="213"/>
      <c r="AB35" s="213"/>
      <c r="AC35" s="213"/>
      <c r="AD35" s="213"/>
      <c r="AE35" s="213"/>
      <c r="AF35" s="213"/>
      <c r="AG35" s="213" t="s">
        <v>178</v>
      </c>
      <c r="AH35" s="213">
        <v>5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5.5" x14ac:dyDescent="0.2">
      <c r="A36" s="238" t="s">
        <v>120</v>
      </c>
      <c r="B36" s="239" t="s">
        <v>67</v>
      </c>
      <c r="C36" s="262" t="s">
        <v>68</v>
      </c>
      <c r="D36" s="240"/>
      <c r="E36" s="241"/>
      <c r="F36" s="242"/>
      <c r="G36" s="242">
        <f>SUMIF(AG37:AG37,"&lt;&gt;NOR",G37:G37)</f>
        <v>0</v>
      </c>
      <c r="H36" s="242"/>
      <c r="I36" s="242">
        <f>SUM(I37:I37)</f>
        <v>0</v>
      </c>
      <c r="J36" s="242"/>
      <c r="K36" s="242">
        <f>SUM(K37:K37)</f>
        <v>0</v>
      </c>
      <c r="L36" s="242"/>
      <c r="M36" s="242">
        <f>SUM(M37:M37)</f>
        <v>0</v>
      </c>
      <c r="N36" s="242"/>
      <c r="O36" s="242">
        <f>SUM(O37:O37)</f>
        <v>0</v>
      </c>
      <c r="P36" s="242"/>
      <c r="Q36" s="242">
        <f>SUM(Q37:Q37)</f>
        <v>0</v>
      </c>
      <c r="R36" s="242"/>
      <c r="S36" s="242"/>
      <c r="T36" s="243"/>
      <c r="U36" s="237"/>
      <c r="V36" s="237">
        <f>SUM(V37:V37)</f>
        <v>0.4</v>
      </c>
      <c r="W36" s="237"/>
      <c r="X36" s="237"/>
      <c r="AG36" t="s">
        <v>121</v>
      </c>
    </row>
    <row r="37" spans="1:60" outlineLevel="1" x14ac:dyDescent="0.2">
      <c r="A37" s="251">
        <v>21</v>
      </c>
      <c r="B37" s="252" t="s">
        <v>276</v>
      </c>
      <c r="C37" s="263" t="s">
        <v>277</v>
      </c>
      <c r="D37" s="253" t="s">
        <v>124</v>
      </c>
      <c r="E37" s="254">
        <v>20</v>
      </c>
      <c r="F37" s="255"/>
      <c r="G37" s="256">
        <f>ROUND(E37*F37,2)</f>
        <v>0</v>
      </c>
      <c r="H37" s="255"/>
      <c r="I37" s="256">
        <f>ROUND(E37*H37,2)</f>
        <v>0</v>
      </c>
      <c r="J37" s="255"/>
      <c r="K37" s="256">
        <f>ROUND(E37*J37,2)</f>
        <v>0</v>
      </c>
      <c r="L37" s="256">
        <v>21</v>
      </c>
      <c r="M37" s="256">
        <f>G37*(1+L37/100)</f>
        <v>0</v>
      </c>
      <c r="N37" s="256">
        <v>0</v>
      </c>
      <c r="O37" s="256">
        <f>ROUND(E37*N37,2)</f>
        <v>0</v>
      </c>
      <c r="P37" s="256">
        <v>0</v>
      </c>
      <c r="Q37" s="256">
        <f>ROUND(E37*P37,2)</f>
        <v>0</v>
      </c>
      <c r="R37" s="256"/>
      <c r="S37" s="256" t="s">
        <v>125</v>
      </c>
      <c r="T37" s="257" t="s">
        <v>125</v>
      </c>
      <c r="U37" s="233">
        <v>0.02</v>
      </c>
      <c r="V37" s="233">
        <f>ROUND(E37*U37,2)</f>
        <v>0.4</v>
      </c>
      <c r="W37" s="233"/>
      <c r="X37" s="233" t="s">
        <v>126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127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">
      <c r="A38" s="238" t="s">
        <v>120</v>
      </c>
      <c r="B38" s="239" t="s">
        <v>69</v>
      </c>
      <c r="C38" s="262" t="s">
        <v>70</v>
      </c>
      <c r="D38" s="240"/>
      <c r="E38" s="241"/>
      <c r="F38" s="242"/>
      <c r="G38" s="242">
        <f>SUMIF(AG39:AG42,"&lt;&gt;NOR",G39:G42)</f>
        <v>0</v>
      </c>
      <c r="H38" s="242"/>
      <c r="I38" s="242">
        <f>SUM(I39:I42)</f>
        <v>0</v>
      </c>
      <c r="J38" s="242"/>
      <c r="K38" s="242">
        <f>SUM(K39:K42)</f>
        <v>0</v>
      </c>
      <c r="L38" s="242"/>
      <c r="M38" s="242">
        <f>SUM(M39:M42)</f>
        <v>0</v>
      </c>
      <c r="N38" s="242"/>
      <c r="O38" s="242">
        <f>SUM(O39:O42)</f>
        <v>0</v>
      </c>
      <c r="P38" s="242"/>
      <c r="Q38" s="242">
        <f>SUM(Q39:Q42)</f>
        <v>2.39</v>
      </c>
      <c r="R38" s="242"/>
      <c r="S38" s="242"/>
      <c r="T38" s="243"/>
      <c r="U38" s="237"/>
      <c r="V38" s="237">
        <f>SUM(V39:V42)</f>
        <v>13.23</v>
      </c>
      <c r="W38" s="237"/>
      <c r="X38" s="237"/>
      <c r="AG38" t="s">
        <v>121</v>
      </c>
    </row>
    <row r="39" spans="1:60" outlineLevel="1" x14ac:dyDescent="0.2">
      <c r="A39" s="251">
        <v>22</v>
      </c>
      <c r="B39" s="252" t="s">
        <v>278</v>
      </c>
      <c r="C39" s="263" t="s">
        <v>279</v>
      </c>
      <c r="D39" s="253" t="s">
        <v>148</v>
      </c>
      <c r="E39" s="254">
        <v>3</v>
      </c>
      <c r="F39" s="255"/>
      <c r="G39" s="256">
        <f>ROUND(E39*F39,2)</f>
        <v>0</v>
      </c>
      <c r="H39" s="255"/>
      <c r="I39" s="256">
        <f>ROUND(E39*H39,2)</f>
        <v>0</v>
      </c>
      <c r="J39" s="255"/>
      <c r="K39" s="256">
        <f>ROUND(E39*J39,2)</f>
        <v>0</v>
      </c>
      <c r="L39" s="256">
        <v>21</v>
      </c>
      <c r="M39" s="256">
        <f>G39*(1+L39/100)</f>
        <v>0</v>
      </c>
      <c r="N39" s="256">
        <v>0</v>
      </c>
      <c r="O39" s="256">
        <f>ROUND(E39*N39,2)</f>
        <v>0</v>
      </c>
      <c r="P39" s="256">
        <v>1.7999999999999999E-2</v>
      </c>
      <c r="Q39" s="256">
        <f>ROUND(E39*P39,2)</f>
        <v>0.05</v>
      </c>
      <c r="R39" s="256"/>
      <c r="S39" s="256" t="s">
        <v>125</v>
      </c>
      <c r="T39" s="257" t="s">
        <v>125</v>
      </c>
      <c r="U39" s="233">
        <v>0.86499999999999999</v>
      </c>
      <c r="V39" s="233">
        <f>ROUND(E39*U39,2)</f>
        <v>2.6</v>
      </c>
      <c r="W39" s="233"/>
      <c r="X39" s="233" t="s">
        <v>126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127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51">
        <v>23</v>
      </c>
      <c r="B40" s="252" t="s">
        <v>280</v>
      </c>
      <c r="C40" s="263" t="s">
        <v>281</v>
      </c>
      <c r="D40" s="253" t="s">
        <v>236</v>
      </c>
      <c r="E40" s="254">
        <v>0.82279999999999998</v>
      </c>
      <c r="F40" s="255"/>
      <c r="G40" s="256">
        <f>ROUND(E40*F40,2)</f>
        <v>0</v>
      </c>
      <c r="H40" s="255"/>
      <c r="I40" s="256">
        <f>ROUND(E40*H40,2)</f>
        <v>0</v>
      </c>
      <c r="J40" s="255"/>
      <c r="K40" s="256">
        <f>ROUND(E40*J40,2)</f>
        <v>0</v>
      </c>
      <c r="L40" s="256">
        <v>21</v>
      </c>
      <c r="M40" s="256">
        <f>G40*(1+L40/100)</f>
        <v>0</v>
      </c>
      <c r="N40" s="256">
        <v>0</v>
      </c>
      <c r="O40" s="256">
        <f>ROUND(E40*N40,2)</f>
        <v>0</v>
      </c>
      <c r="P40" s="256">
        <v>2.2000000000000002</v>
      </c>
      <c r="Q40" s="256">
        <f>ROUND(E40*P40,2)</f>
        <v>1.81</v>
      </c>
      <c r="R40" s="256"/>
      <c r="S40" s="256" t="s">
        <v>125</v>
      </c>
      <c r="T40" s="257" t="s">
        <v>125</v>
      </c>
      <c r="U40" s="233">
        <v>8.6999999999999993</v>
      </c>
      <c r="V40" s="233">
        <f>ROUND(E40*U40,2)</f>
        <v>7.16</v>
      </c>
      <c r="W40" s="233"/>
      <c r="X40" s="233" t="s">
        <v>126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127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51">
        <v>24</v>
      </c>
      <c r="B41" s="252" t="s">
        <v>282</v>
      </c>
      <c r="C41" s="263" t="s">
        <v>283</v>
      </c>
      <c r="D41" s="253" t="s">
        <v>124</v>
      </c>
      <c r="E41" s="254">
        <v>4.84</v>
      </c>
      <c r="F41" s="255"/>
      <c r="G41" s="256">
        <f>ROUND(E41*F41,2)</f>
        <v>0</v>
      </c>
      <c r="H41" s="255"/>
      <c r="I41" s="256">
        <f>ROUND(E41*H41,2)</f>
        <v>0</v>
      </c>
      <c r="J41" s="255"/>
      <c r="K41" s="256">
        <f>ROUND(E41*J41,2)</f>
        <v>0</v>
      </c>
      <c r="L41" s="256">
        <v>21</v>
      </c>
      <c r="M41" s="256">
        <f>G41*(1+L41/100)</f>
        <v>0</v>
      </c>
      <c r="N41" s="256">
        <v>0</v>
      </c>
      <c r="O41" s="256">
        <f>ROUND(E41*N41,2)</f>
        <v>0</v>
      </c>
      <c r="P41" s="256">
        <v>0.11</v>
      </c>
      <c r="Q41" s="256">
        <f>ROUND(E41*P41,2)</f>
        <v>0.53</v>
      </c>
      <c r="R41" s="256"/>
      <c r="S41" s="256" t="s">
        <v>125</v>
      </c>
      <c r="T41" s="257" t="s">
        <v>125</v>
      </c>
      <c r="U41" s="233">
        <v>0.34599999999999997</v>
      </c>
      <c r="V41" s="233">
        <f>ROUND(E41*U41,2)</f>
        <v>1.67</v>
      </c>
      <c r="W41" s="233"/>
      <c r="X41" s="233" t="s">
        <v>126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233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51">
        <v>25</v>
      </c>
      <c r="B42" s="252" t="s">
        <v>284</v>
      </c>
      <c r="C42" s="263" t="s">
        <v>285</v>
      </c>
      <c r="D42" s="253" t="s">
        <v>134</v>
      </c>
      <c r="E42" s="254">
        <v>1.8</v>
      </c>
      <c r="F42" s="255"/>
      <c r="G42" s="256">
        <f>ROUND(E42*F42,2)</f>
        <v>0</v>
      </c>
      <c r="H42" s="255"/>
      <c r="I42" s="256">
        <f>ROUND(E42*H42,2)</f>
        <v>0</v>
      </c>
      <c r="J42" s="255"/>
      <c r="K42" s="256">
        <f>ROUND(E42*J42,2)</f>
        <v>0</v>
      </c>
      <c r="L42" s="256">
        <v>21</v>
      </c>
      <c r="M42" s="256">
        <f>G42*(1+L42/100)</f>
        <v>0</v>
      </c>
      <c r="N42" s="256">
        <v>0</v>
      </c>
      <c r="O42" s="256">
        <f>ROUND(E42*N42,2)</f>
        <v>0</v>
      </c>
      <c r="P42" s="256">
        <v>4.6000000000000001E-4</v>
      </c>
      <c r="Q42" s="256">
        <f>ROUND(E42*P42,2)</f>
        <v>0</v>
      </c>
      <c r="R42" s="256"/>
      <c r="S42" s="256" t="s">
        <v>125</v>
      </c>
      <c r="T42" s="257" t="s">
        <v>125</v>
      </c>
      <c r="U42" s="233">
        <v>1</v>
      </c>
      <c r="V42" s="233">
        <f>ROUND(E42*U42,2)</f>
        <v>1.8</v>
      </c>
      <c r="W42" s="233"/>
      <c r="X42" s="233" t="s">
        <v>126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127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">
      <c r="A43" s="238" t="s">
        <v>120</v>
      </c>
      <c r="B43" s="239" t="s">
        <v>71</v>
      </c>
      <c r="C43" s="262" t="s">
        <v>72</v>
      </c>
      <c r="D43" s="240"/>
      <c r="E43" s="241"/>
      <c r="F43" s="242"/>
      <c r="G43" s="242">
        <f>SUMIF(AG44:AG45,"&lt;&gt;NOR",G44:G45)</f>
        <v>0</v>
      </c>
      <c r="H43" s="242"/>
      <c r="I43" s="242">
        <f>SUM(I44:I45)</f>
        <v>0</v>
      </c>
      <c r="J43" s="242"/>
      <c r="K43" s="242">
        <f>SUM(K44:K45)</f>
        <v>0</v>
      </c>
      <c r="L43" s="242"/>
      <c r="M43" s="242">
        <f>SUM(M44:M45)</f>
        <v>0</v>
      </c>
      <c r="N43" s="242"/>
      <c r="O43" s="242">
        <f>SUM(O44:O45)</f>
        <v>0</v>
      </c>
      <c r="P43" s="242"/>
      <c r="Q43" s="242">
        <f>SUM(Q44:Q45)</f>
        <v>0</v>
      </c>
      <c r="R43" s="242"/>
      <c r="S43" s="242"/>
      <c r="T43" s="243"/>
      <c r="U43" s="237"/>
      <c r="V43" s="237">
        <f>SUM(V44:V45)</f>
        <v>1.77</v>
      </c>
      <c r="W43" s="237"/>
      <c r="X43" s="237"/>
      <c r="AG43" t="s">
        <v>121</v>
      </c>
    </row>
    <row r="44" spans="1:60" outlineLevel="1" x14ac:dyDescent="0.2">
      <c r="A44" s="244">
        <v>26</v>
      </c>
      <c r="B44" s="245" t="s">
        <v>286</v>
      </c>
      <c r="C44" s="264" t="s">
        <v>287</v>
      </c>
      <c r="D44" s="246" t="s">
        <v>209</v>
      </c>
      <c r="E44" s="247">
        <v>4.7554699999999999</v>
      </c>
      <c r="F44" s="248"/>
      <c r="G44" s="249">
        <f>ROUND(E44*F44,2)</f>
        <v>0</v>
      </c>
      <c r="H44" s="248"/>
      <c r="I44" s="249">
        <f>ROUND(E44*H44,2)</f>
        <v>0</v>
      </c>
      <c r="J44" s="248"/>
      <c r="K44" s="249">
        <f>ROUND(E44*J44,2)</f>
        <v>0</v>
      </c>
      <c r="L44" s="249">
        <v>21</v>
      </c>
      <c r="M44" s="249">
        <f>G44*(1+L44/100)</f>
        <v>0</v>
      </c>
      <c r="N44" s="249">
        <v>0</v>
      </c>
      <c r="O44" s="249">
        <f>ROUND(E44*N44,2)</f>
        <v>0</v>
      </c>
      <c r="P44" s="249">
        <v>0</v>
      </c>
      <c r="Q44" s="249">
        <f>ROUND(E44*P44,2)</f>
        <v>0</v>
      </c>
      <c r="R44" s="249"/>
      <c r="S44" s="249" t="s">
        <v>125</v>
      </c>
      <c r="T44" s="250" t="s">
        <v>125</v>
      </c>
      <c r="U44" s="233">
        <v>0.373</v>
      </c>
      <c r="V44" s="233">
        <f>ROUND(E44*U44,2)</f>
        <v>1.77</v>
      </c>
      <c r="W44" s="233"/>
      <c r="X44" s="233" t="s">
        <v>142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143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30"/>
      <c r="B45" s="231"/>
      <c r="C45" s="265" t="s">
        <v>288</v>
      </c>
      <c r="D45" s="258"/>
      <c r="E45" s="258"/>
      <c r="F45" s="258"/>
      <c r="G45" s="258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3"/>
      <c r="Z45" s="213"/>
      <c r="AA45" s="213"/>
      <c r="AB45" s="213"/>
      <c r="AC45" s="213"/>
      <c r="AD45" s="213"/>
      <c r="AE45" s="213"/>
      <c r="AF45" s="213"/>
      <c r="AG45" s="213" t="s">
        <v>131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x14ac:dyDescent="0.2">
      <c r="A46" s="238" t="s">
        <v>120</v>
      </c>
      <c r="B46" s="239" t="s">
        <v>73</v>
      </c>
      <c r="C46" s="262" t="s">
        <v>74</v>
      </c>
      <c r="D46" s="240"/>
      <c r="E46" s="241"/>
      <c r="F46" s="242"/>
      <c r="G46" s="242">
        <f>SUMIF(AG47:AG56,"&lt;&gt;NOR",G47:G56)</f>
        <v>0</v>
      </c>
      <c r="H46" s="242"/>
      <c r="I46" s="242">
        <f>SUM(I47:I56)</f>
        <v>0</v>
      </c>
      <c r="J46" s="242"/>
      <c r="K46" s="242">
        <f>SUM(K47:K56)</f>
        <v>0</v>
      </c>
      <c r="L46" s="242"/>
      <c r="M46" s="242">
        <f>SUM(M47:M56)</f>
        <v>0</v>
      </c>
      <c r="N46" s="242"/>
      <c r="O46" s="242">
        <f>SUM(O47:O56)</f>
        <v>0.02</v>
      </c>
      <c r="P46" s="242"/>
      <c r="Q46" s="242">
        <f>SUM(Q47:Q56)</f>
        <v>0.01</v>
      </c>
      <c r="R46" s="242"/>
      <c r="S46" s="242"/>
      <c r="T46" s="243"/>
      <c r="U46" s="237"/>
      <c r="V46" s="237">
        <f>SUM(V47:V56)</f>
        <v>1.4800000000000002</v>
      </c>
      <c r="W46" s="237"/>
      <c r="X46" s="237"/>
      <c r="AG46" t="s">
        <v>121</v>
      </c>
    </row>
    <row r="47" spans="1:60" ht="22.5" outlineLevel="1" x14ac:dyDescent="0.2">
      <c r="A47" s="251">
        <v>27</v>
      </c>
      <c r="B47" s="252" t="s">
        <v>289</v>
      </c>
      <c r="C47" s="263" t="s">
        <v>290</v>
      </c>
      <c r="D47" s="253" t="s">
        <v>124</v>
      </c>
      <c r="E47" s="254">
        <v>1.89</v>
      </c>
      <c r="F47" s="255"/>
      <c r="G47" s="256">
        <f>ROUND(E47*F47,2)</f>
        <v>0</v>
      </c>
      <c r="H47" s="255"/>
      <c r="I47" s="256">
        <f>ROUND(E47*H47,2)</f>
        <v>0</v>
      </c>
      <c r="J47" s="255"/>
      <c r="K47" s="256">
        <f>ROUND(E47*J47,2)</f>
        <v>0</v>
      </c>
      <c r="L47" s="256">
        <v>21</v>
      </c>
      <c r="M47" s="256">
        <f>G47*(1+L47/100)</f>
        <v>0</v>
      </c>
      <c r="N47" s="256">
        <v>3.3E-4</v>
      </c>
      <c r="O47" s="256">
        <f>ROUND(E47*N47,2)</f>
        <v>0</v>
      </c>
      <c r="P47" s="256">
        <v>0</v>
      </c>
      <c r="Q47" s="256">
        <f>ROUND(E47*P47,2)</f>
        <v>0</v>
      </c>
      <c r="R47" s="256"/>
      <c r="S47" s="256" t="s">
        <v>125</v>
      </c>
      <c r="T47" s="257" t="s">
        <v>125</v>
      </c>
      <c r="U47" s="233">
        <v>2.75E-2</v>
      </c>
      <c r="V47" s="233">
        <f>ROUND(E47*U47,2)</f>
        <v>0.05</v>
      </c>
      <c r="W47" s="233"/>
      <c r="X47" s="233" t="s">
        <v>126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291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51">
        <v>28</v>
      </c>
      <c r="B48" s="252" t="s">
        <v>292</v>
      </c>
      <c r="C48" s="263" t="s">
        <v>293</v>
      </c>
      <c r="D48" s="253" t="s">
        <v>124</v>
      </c>
      <c r="E48" s="254">
        <v>0.63</v>
      </c>
      <c r="F48" s="255"/>
      <c r="G48" s="256">
        <f>ROUND(E48*F48,2)</f>
        <v>0</v>
      </c>
      <c r="H48" s="255"/>
      <c r="I48" s="256">
        <f>ROUND(E48*H48,2)</f>
        <v>0</v>
      </c>
      <c r="J48" s="255"/>
      <c r="K48" s="256">
        <f>ROUND(E48*J48,2)</f>
        <v>0</v>
      </c>
      <c r="L48" s="256">
        <v>21</v>
      </c>
      <c r="M48" s="256">
        <f>G48*(1+L48/100)</f>
        <v>0</v>
      </c>
      <c r="N48" s="256">
        <v>5.1999999999999995E-4</v>
      </c>
      <c r="O48" s="256">
        <f>ROUND(E48*N48,2)</f>
        <v>0</v>
      </c>
      <c r="P48" s="256">
        <v>0</v>
      </c>
      <c r="Q48" s="256">
        <f>ROUND(E48*P48,2)</f>
        <v>0</v>
      </c>
      <c r="R48" s="256"/>
      <c r="S48" s="256" t="s">
        <v>125</v>
      </c>
      <c r="T48" s="257" t="s">
        <v>125</v>
      </c>
      <c r="U48" s="233">
        <v>4.9000000000000002E-2</v>
      </c>
      <c r="V48" s="233">
        <f>ROUND(E48*U48,2)</f>
        <v>0.03</v>
      </c>
      <c r="W48" s="233"/>
      <c r="X48" s="233" t="s">
        <v>126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291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22.5" outlineLevel="1" x14ac:dyDescent="0.2">
      <c r="A49" s="251">
        <v>29</v>
      </c>
      <c r="B49" s="252" t="s">
        <v>294</v>
      </c>
      <c r="C49" s="263" t="s">
        <v>295</v>
      </c>
      <c r="D49" s="253" t="s">
        <v>124</v>
      </c>
      <c r="E49" s="254">
        <v>2</v>
      </c>
      <c r="F49" s="255"/>
      <c r="G49" s="256">
        <f>ROUND(E49*F49,2)</f>
        <v>0</v>
      </c>
      <c r="H49" s="255"/>
      <c r="I49" s="256">
        <f>ROUND(E49*H49,2)</f>
        <v>0</v>
      </c>
      <c r="J49" s="255"/>
      <c r="K49" s="256">
        <f>ROUND(E49*J49,2)</f>
        <v>0</v>
      </c>
      <c r="L49" s="256">
        <v>21</v>
      </c>
      <c r="M49" s="256">
        <f>G49*(1+L49/100)</f>
        <v>0</v>
      </c>
      <c r="N49" s="256">
        <v>0</v>
      </c>
      <c r="O49" s="256">
        <f>ROUND(E49*N49,2)</f>
        <v>0</v>
      </c>
      <c r="P49" s="256">
        <v>0</v>
      </c>
      <c r="Q49" s="256">
        <f>ROUND(E49*P49,2)</f>
        <v>0</v>
      </c>
      <c r="R49" s="256"/>
      <c r="S49" s="256" t="s">
        <v>125</v>
      </c>
      <c r="T49" s="257" t="s">
        <v>125</v>
      </c>
      <c r="U49" s="233">
        <v>2.1000000000000001E-2</v>
      </c>
      <c r="V49" s="233">
        <f>ROUND(E49*U49,2)</f>
        <v>0.04</v>
      </c>
      <c r="W49" s="233"/>
      <c r="X49" s="233" t="s">
        <v>126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291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51">
        <v>30</v>
      </c>
      <c r="B50" s="252" t="s">
        <v>296</v>
      </c>
      <c r="C50" s="263" t="s">
        <v>297</v>
      </c>
      <c r="D50" s="253" t="s">
        <v>124</v>
      </c>
      <c r="E50" s="254">
        <v>1</v>
      </c>
      <c r="F50" s="255"/>
      <c r="G50" s="256">
        <f>ROUND(E50*F50,2)</f>
        <v>0</v>
      </c>
      <c r="H50" s="255"/>
      <c r="I50" s="256">
        <f>ROUND(E50*H50,2)</f>
        <v>0</v>
      </c>
      <c r="J50" s="255"/>
      <c r="K50" s="256">
        <f>ROUND(E50*J50,2)</f>
        <v>0</v>
      </c>
      <c r="L50" s="256">
        <v>21</v>
      </c>
      <c r="M50" s="256">
        <f>G50*(1+L50/100)</f>
        <v>0</v>
      </c>
      <c r="N50" s="256">
        <v>1.7000000000000001E-4</v>
      </c>
      <c r="O50" s="256">
        <f>ROUND(E50*N50,2)</f>
        <v>0</v>
      </c>
      <c r="P50" s="256">
        <v>0</v>
      </c>
      <c r="Q50" s="256">
        <f>ROUND(E50*P50,2)</f>
        <v>0</v>
      </c>
      <c r="R50" s="256"/>
      <c r="S50" s="256" t="s">
        <v>125</v>
      </c>
      <c r="T50" s="257" t="s">
        <v>125</v>
      </c>
      <c r="U50" s="233">
        <v>4.3999999999999997E-2</v>
      </c>
      <c r="V50" s="233">
        <f>ROUND(E50*U50,2)</f>
        <v>0.04</v>
      </c>
      <c r="W50" s="233"/>
      <c r="X50" s="233" t="s">
        <v>126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291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 x14ac:dyDescent="0.2">
      <c r="A51" s="251">
        <v>31</v>
      </c>
      <c r="B51" s="252" t="s">
        <v>298</v>
      </c>
      <c r="C51" s="263" t="s">
        <v>299</v>
      </c>
      <c r="D51" s="253" t="s">
        <v>124</v>
      </c>
      <c r="E51" s="254">
        <v>1.35</v>
      </c>
      <c r="F51" s="255"/>
      <c r="G51" s="256">
        <f>ROUND(E51*F51,2)</f>
        <v>0</v>
      </c>
      <c r="H51" s="255"/>
      <c r="I51" s="256">
        <f>ROUND(E51*H51,2)</f>
        <v>0</v>
      </c>
      <c r="J51" s="255"/>
      <c r="K51" s="256">
        <f>ROUND(E51*J51,2)</f>
        <v>0</v>
      </c>
      <c r="L51" s="256">
        <v>21</v>
      </c>
      <c r="M51" s="256">
        <f>G51*(1+L51/100)</f>
        <v>0</v>
      </c>
      <c r="N51" s="256">
        <v>5.5900000000000004E-3</v>
      </c>
      <c r="O51" s="256">
        <f>ROUND(E51*N51,2)</f>
        <v>0.01</v>
      </c>
      <c r="P51" s="256">
        <v>0</v>
      </c>
      <c r="Q51" s="256">
        <f>ROUND(E51*P51,2)</f>
        <v>0</v>
      </c>
      <c r="R51" s="256"/>
      <c r="S51" s="256" t="s">
        <v>125</v>
      </c>
      <c r="T51" s="257" t="s">
        <v>125</v>
      </c>
      <c r="U51" s="233">
        <v>0.22991</v>
      </c>
      <c r="V51" s="233">
        <f>ROUND(E51*U51,2)</f>
        <v>0.31</v>
      </c>
      <c r="W51" s="233"/>
      <c r="X51" s="233" t="s">
        <v>126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127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51">
        <v>32</v>
      </c>
      <c r="B52" s="252" t="s">
        <v>300</v>
      </c>
      <c r="C52" s="263" t="s">
        <v>301</v>
      </c>
      <c r="D52" s="253" t="s">
        <v>124</v>
      </c>
      <c r="E52" s="254">
        <v>2.5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21</v>
      </c>
      <c r="M52" s="256">
        <f>G52*(1+L52/100)</f>
        <v>0</v>
      </c>
      <c r="N52" s="256">
        <v>5.9800000000000001E-3</v>
      </c>
      <c r="O52" s="256">
        <f>ROUND(E52*N52,2)</f>
        <v>0.01</v>
      </c>
      <c r="P52" s="256">
        <v>0</v>
      </c>
      <c r="Q52" s="256">
        <f>ROUND(E52*P52,2)</f>
        <v>0</v>
      </c>
      <c r="R52" s="256"/>
      <c r="S52" s="256" t="s">
        <v>125</v>
      </c>
      <c r="T52" s="257" t="s">
        <v>125</v>
      </c>
      <c r="U52" s="233">
        <v>0.26600000000000001</v>
      </c>
      <c r="V52" s="233">
        <f>ROUND(E52*U52,2)</f>
        <v>0.67</v>
      </c>
      <c r="W52" s="233"/>
      <c r="X52" s="233" t="s">
        <v>126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127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51">
        <v>33</v>
      </c>
      <c r="B53" s="252" t="s">
        <v>302</v>
      </c>
      <c r="C53" s="263" t="s">
        <v>303</v>
      </c>
      <c r="D53" s="253" t="s">
        <v>124</v>
      </c>
      <c r="E53" s="254">
        <v>1.89</v>
      </c>
      <c r="F53" s="255"/>
      <c r="G53" s="256">
        <f>ROUND(E53*F53,2)</f>
        <v>0</v>
      </c>
      <c r="H53" s="255"/>
      <c r="I53" s="256">
        <f>ROUND(E53*H53,2)</f>
        <v>0</v>
      </c>
      <c r="J53" s="255"/>
      <c r="K53" s="256">
        <f>ROUND(E53*J53,2)</f>
        <v>0</v>
      </c>
      <c r="L53" s="256">
        <v>21</v>
      </c>
      <c r="M53" s="256">
        <f>G53*(1+L53/100)</f>
        <v>0</v>
      </c>
      <c r="N53" s="256">
        <v>0</v>
      </c>
      <c r="O53" s="256">
        <f>ROUND(E53*N53,2)</f>
        <v>0</v>
      </c>
      <c r="P53" s="256">
        <v>4.8700000000000002E-3</v>
      </c>
      <c r="Q53" s="256">
        <f>ROUND(E53*P53,2)</f>
        <v>0.01</v>
      </c>
      <c r="R53" s="256"/>
      <c r="S53" s="256" t="s">
        <v>125</v>
      </c>
      <c r="T53" s="257" t="s">
        <v>125</v>
      </c>
      <c r="U53" s="233">
        <v>4.1000000000000002E-2</v>
      </c>
      <c r="V53" s="233">
        <f>ROUND(E53*U53,2)</f>
        <v>0.08</v>
      </c>
      <c r="W53" s="233"/>
      <c r="X53" s="233" t="s">
        <v>126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291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51">
        <v>34</v>
      </c>
      <c r="B54" s="252" t="s">
        <v>304</v>
      </c>
      <c r="C54" s="263" t="s">
        <v>305</v>
      </c>
      <c r="D54" s="253" t="s">
        <v>124</v>
      </c>
      <c r="E54" s="254">
        <v>0.63</v>
      </c>
      <c r="F54" s="255"/>
      <c r="G54" s="256">
        <f>ROUND(E54*F54,2)</f>
        <v>0</v>
      </c>
      <c r="H54" s="255"/>
      <c r="I54" s="256">
        <f>ROUND(E54*H54,2)</f>
        <v>0</v>
      </c>
      <c r="J54" s="255"/>
      <c r="K54" s="256">
        <f>ROUND(E54*J54,2)</f>
        <v>0</v>
      </c>
      <c r="L54" s="256">
        <v>21</v>
      </c>
      <c r="M54" s="256">
        <f>G54*(1+L54/100)</f>
        <v>0</v>
      </c>
      <c r="N54" s="256">
        <v>0</v>
      </c>
      <c r="O54" s="256">
        <f>ROUND(E54*N54,2)</f>
        <v>0</v>
      </c>
      <c r="P54" s="256">
        <v>5.2399999999999999E-3</v>
      </c>
      <c r="Q54" s="256">
        <f>ROUND(E54*P54,2)</f>
        <v>0</v>
      </c>
      <c r="R54" s="256"/>
      <c r="S54" s="256" t="s">
        <v>125</v>
      </c>
      <c r="T54" s="257" t="s">
        <v>125</v>
      </c>
      <c r="U54" s="233">
        <v>4.2000000000000003E-2</v>
      </c>
      <c r="V54" s="233">
        <f>ROUND(E54*U54,2)</f>
        <v>0.03</v>
      </c>
      <c r="W54" s="233"/>
      <c r="X54" s="233" t="s">
        <v>126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291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51">
        <v>35</v>
      </c>
      <c r="B55" s="252" t="s">
        <v>306</v>
      </c>
      <c r="C55" s="263" t="s">
        <v>307</v>
      </c>
      <c r="D55" s="253" t="s">
        <v>124</v>
      </c>
      <c r="E55" s="254">
        <v>2.5</v>
      </c>
      <c r="F55" s="255"/>
      <c r="G55" s="256">
        <f>ROUND(E55*F55,2)</f>
        <v>0</v>
      </c>
      <c r="H55" s="255"/>
      <c r="I55" s="256">
        <f>ROUND(E55*H55,2)</f>
        <v>0</v>
      </c>
      <c r="J55" s="255"/>
      <c r="K55" s="256">
        <f>ROUND(E55*J55,2)</f>
        <v>0</v>
      </c>
      <c r="L55" s="256">
        <v>21</v>
      </c>
      <c r="M55" s="256">
        <f>G55*(1+L55/100)</f>
        <v>0</v>
      </c>
      <c r="N55" s="256">
        <v>0</v>
      </c>
      <c r="O55" s="256">
        <f>ROUND(E55*N55,2)</f>
        <v>0</v>
      </c>
      <c r="P55" s="256">
        <v>0</v>
      </c>
      <c r="Q55" s="256">
        <f>ROUND(E55*P55,2)</f>
        <v>0</v>
      </c>
      <c r="R55" s="256"/>
      <c r="S55" s="256" t="s">
        <v>125</v>
      </c>
      <c r="T55" s="257" t="s">
        <v>125</v>
      </c>
      <c r="U55" s="233">
        <v>7.4999999999999997E-2</v>
      </c>
      <c r="V55" s="233">
        <f>ROUND(E55*U55,2)</f>
        <v>0.19</v>
      </c>
      <c r="W55" s="233"/>
      <c r="X55" s="233" t="s">
        <v>126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127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51">
        <v>36</v>
      </c>
      <c r="B56" s="252" t="s">
        <v>308</v>
      </c>
      <c r="C56" s="263" t="s">
        <v>309</v>
      </c>
      <c r="D56" s="253" t="s">
        <v>209</v>
      </c>
      <c r="E56" s="254">
        <v>2.3619999999999999E-2</v>
      </c>
      <c r="F56" s="255"/>
      <c r="G56" s="256">
        <f>ROUND(E56*F56,2)</f>
        <v>0</v>
      </c>
      <c r="H56" s="255"/>
      <c r="I56" s="256">
        <f>ROUND(E56*H56,2)</f>
        <v>0</v>
      </c>
      <c r="J56" s="255"/>
      <c r="K56" s="256">
        <f>ROUND(E56*J56,2)</f>
        <v>0</v>
      </c>
      <c r="L56" s="256">
        <v>21</v>
      </c>
      <c r="M56" s="256">
        <f>G56*(1+L56/100)</f>
        <v>0</v>
      </c>
      <c r="N56" s="256">
        <v>0</v>
      </c>
      <c r="O56" s="256">
        <f>ROUND(E56*N56,2)</f>
        <v>0</v>
      </c>
      <c r="P56" s="256">
        <v>0</v>
      </c>
      <c r="Q56" s="256">
        <f>ROUND(E56*P56,2)</f>
        <v>0</v>
      </c>
      <c r="R56" s="256"/>
      <c r="S56" s="256" t="s">
        <v>125</v>
      </c>
      <c r="T56" s="257" t="s">
        <v>125</v>
      </c>
      <c r="U56" s="233">
        <v>1.5669999999999999</v>
      </c>
      <c r="V56" s="233">
        <f>ROUND(E56*U56,2)</f>
        <v>0.04</v>
      </c>
      <c r="W56" s="233"/>
      <c r="X56" s="233" t="s">
        <v>142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143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238" t="s">
        <v>120</v>
      </c>
      <c r="B57" s="239" t="s">
        <v>89</v>
      </c>
      <c r="C57" s="262" t="s">
        <v>90</v>
      </c>
      <c r="D57" s="240"/>
      <c r="E57" s="241"/>
      <c r="F57" s="242"/>
      <c r="G57" s="242">
        <f>SUMIF(AG58:AG63,"&lt;&gt;NOR",G58:G63)</f>
        <v>0</v>
      </c>
      <c r="H57" s="242"/>
      <c r="I57" s="242">
        <f>SUM(I58:I63)</f>
        <v>0</v>
      </c>
      <c r="J57" s="242"/>
      <c r="K57" s="242">
        <f>SUM(K58:K63)</f>
        <v>0</v>
      </c>
      <c r="L57" s="242"/>
      <c r="M57" s="242">
        <f>SUM(M58:M63)</f>
        <v>0</v>
      </c>
      <c r="N57" s="242"/>
      <c r="O57" s="242">
        <f>SUM(O58:O63)</f>
        <v>0</v>
      </c>
      <c r="P57" s="242"/>
      <c r="Q57" s="242">
        <f>SUM(Q58:Q63)</f>
        <v>0</v>
      </c>
      <c r="R57" s="242"/>
      <c r="S57" s="242"/>
      <c r="T57" s="243"/>
      <c r="U57" s="237"/>
      <c r="V57" s="237">
        <f>SUM(V58:V63)</f>
        <v>4.5999999999999996</v>
      </c>
      <c r="W57" s="237"/>
      <c r="X57" s="237"/>
      <c r="AG57" t="s">
        <v>121</v>
      </c>
    </row>
    <row r="58" spans="1:60" outlineLevel="1" x14ac:dyDescent="0.2">
      <c r="A58" s="251">
        <v>37</v>
      </c>
      <c r="B58" s="252" t="s">
        <v>310</v>
      </c>
      <c r="C58" s="263" t="s">
        <v>311</v>
      </c>
      <c r="D58" s="253" t="s">
        <v>209</v>
      </c>
      <c r="E58" s="254">
        <v>3.5000000000000003E-2</v>
      </c>
      <c r="F58" s="255"/>
      <c r="G58" s="256">
        <f>ROUND(E58*F58,2)</f>
        <v>0</v>
      </c>
      <c r="H58" s="255"/>
      <c r="I58" s="256">
        <f>ROUND(E58*H58,2)</f>
        <v>0</v>
      </c>
      <c r="J58" s="255"/>
      <c r="K58" s="256">
        <f>ROUND(E58*J58,2)</f>
        <v>0</v>
      </c>
      <c r="L58" s="256">
        <v>21</v>
      </c>
      <c r="M58" s="256">
        <f>G58*(1+L58/100)</f>
        <v>0</v>
      </c>
      <c r="N58" s="256">
        <v>0</v>
      </c>
      <c r="O58" s="256">
        <f>ROUND(E58*N58,2)</f>
        <v>0</v>
      </c>
      <c r="P58" s="256">
        <v>0</v>
      </c>
      <c r="Q58" s="256">
        <f>ROUND(E58*P58,2)</f>
        <v>0</v>
      </c>
      <c r="R58" s="256"/>
      <c r="S58" s="256" t="s">
        <v>125</v>
      </c>
      <c r="T58" s="257" t="s">
        <v>125</v>
      </c>
      <c r="U58" s="233">
        <v>0</v>
      </c>
      <c r="V58" s="233">
        <f>ROUND(E58*U58,2)</f>
        <v>0</v>
      </c>
      <c r="W58" s="233"/>
      <c r="X58" s="233" t="s">
        <v>126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127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51">
        <v>38</v>
      </c>
      <c r="B59" s="252" t="s">
        <v>312</v>
      </c>
      <c r="C59" s="263" t="s">
        <v>313</v>
      </c>
      <c r="D59" s="253" t="s">
        <v>209</v>
      </c>
      <c r="E59" s="254">
        <v>4.0070899999999998</v>
      </c>
      <c r="F59" s="255"/>
      <c r="G59" s="256">
        <f>ROUND(E59*F59,2)</f>
        <v>0</v>
      </c>
      <c r="H59" s="255"/>
      <c r="I59" s="256">
        <f>ROUND(E59*H59,2)</f>
        <v>0</v>
      </c>
      <c r="J59" s="255"/>
      <c r="K59" s="256">
        <f>ROUND(E59*J59,2)</f>
        <v>0</v>
      </c>
      <c r="L59" s="256">
        <v>21</v>
      </c>
      <c r="M59" s="256">
        <f>G59*(1+L59/100)</f>
        <v>0</v>
      </c>
      <c r="N59" s="256">
        <v>0</v>
      </c>
      <c r="O59" s="256">
        <f>ROUND(E59*N59,2)</f>
        <v>0</v>
      </c>
      <c r="P59" s="256">
        <v>0</v>
      </c>
      <c r="Q59" s="256">
        <f>ROUND(E59*P59,2)</f>
        <v>0</v>
      </c>
      <c r="R59" s="256"/>
      <c r="S59" s="256" t="s">
        <v>125</v>
      </c>
      <c r="T59" s="257" t="s">
        <v>125</v>
      </c>
      <c r="U59" s="233">
        <v>0.94199999999999995</v>
      </c>
      <c r="V59" s="233">
        <f>ROUND(E59*U59,2)</f>
        <v>3.77</v>
      </c>
      <c r="W59" s="233"/>
      <c r="X59" s="233" t="s">
        <v>215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216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51">
        <v>39</v>
      </c>
      <c r="B60" s="252" t="s">
        <v>314</v>
      </c>
      <c r="C60" s="263" t="s">
        <v>315</v>
      </c>
      <c r="D60" s="253" t="s">
        <v>209</v>
      </c>
      <c r="E60" s="254">
        <v>8.0141899999999993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21</v>
      </c>
      <c r="M60" s="256">
        <f>G60*(1+L60/100)</f>
        <v>0</v>
      </c>
      <c r="N60" s="256">
        <v>0</v>
      </c>
      <c r="O60" s="256">
        <f>ROUND(E60*N60,2)</f>
        <v>0</v>
      </c>
      <c r="P60" s="256">
        <v>0</v>
      </c>
      <c r="Q60" s="256">
        <f>ROUND(E60*P60,2)</f>
        <v>0</v>
      </c>
      <c r="R60" s="256"/>
      <c r="S60" s="256" t="s">
        <v>125</v>
      </c>
      <c r="T60" s="257" t="s">
        <v>125</v>
      </c>
      <c r="U60" s="233">
        <v>0</v>
      </c>
      <c r="V60" s="233">
        <f>ROUND(E60*U60,2)</f>
        <v>0</v>
      </c>
      <c r="W60" s="233"/>
      <c r="X60" s="233" t="s">
        <v>215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216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51">
        <v>40</v>
      </c>
      <c r="B61" s="252" t="s">
        <v>219</v>
      </c>
      <c r="C61" s="263" t="s">
        <v>220</v>
      </c>
      <c r="D61" s="253" t="s">
        <v>209</v>
      </c>
      <c r="E61" s="254">
        <v>4.0070899999999998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21</v>
      </c>
      <c r="M61" s="256">
        <f>G61*(1+L61/100)</f>
        <v>0</v>
      </c>
      <c r="N61" s="256">
        <v>0</v>
      </c>
      <c r="O61" s="256">
        <f>ROUND(E61*N61,2)</f>
        <v>0</v>
      </c>
      <c r="P61" s="256">
        <v>0</v>
      </c>
      <c r="Q61" s="256">
        <f>ROUND(E61*P61,2)</f>
        <v>0</v>
      </c>
      <c r="R61" s="256"/>
      <c r="S61" s="256" t="s">
        <v>125</v>
      </c>
      <c r="T61" s="257" t="s">
        <v>125</v>
      </c>
      <c r="U61" s="233">
        <v>4.2000000000000003E-2</v>
      </c>
      <c r="V61" s="233">
        <f>ROUND(E61*U61,2)</f>
        <v>0.17</v>
      </c>
      <c r="W61" s="233"/>
      <c r="X61" s="233" t="s">
        <v>215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216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51">
        <v>41</v>
      </c>
      <c r="B62" s="252" t="s">
        <v>316</v>
      </c>
      <c r="C62" s="263" t="s">
        <v>317</v>
      </c>
      <c r="D62" s="253" t="s">
        <v>209</v>
      </c>
      <c r="E62" s="254">
        <v>4.0070899999999998</v>
      </c>
      <c r="F62" s="255"/>
      <c r="G62" s="256">
        <f>ROUND(E62*F62,2)</f>
        <v>0</v>
      </c>
      <c r="H62" s="255"/>
      <c r="I62" s="256">
        <f>ROUND(E62*H62,2)</f>
        <v>0</v>
      </c>
      <c r="J62" s="255"/>
      <c r="K62" s="256">
        <f>ROUND(E62*J62,2)</f>
        <v>0</v>
      </c>
      <c r="L62" s="256">
        <v>21</v>
      </c>
      <c r="M62" s="256">
        <f>G62*(1+L62/100)</f>
        <v>0</v>
      </c>
      <c r="N62" s="256">
        <v>0</v>
      </c>
      <c r="O62" s="256">
        <f>ROUND(E62*N62,2)</f>
        <v>0</v>
      </c>
      <c r="P62" s="256">
        <v>0</v>
      </c>
      <c r="Q62" s="256">
        <f>ROUND(E62*P62,2)</f>
        <v>0</v>
      </c>
      <c r="R62" s="256"/>
      <c r="S62" s="256" t="s">
        <v>125</v>
      </c>
      <c r="T62" s="257" t="s">
        <v>125</v>
      </c>
      <c r="U62" s="233">
        <v>0.16400000000000001</v>
      </c>
      <c r="V62" s="233">
        <f>ROUND(E62*U62,2)</f>
        <v>0.66</v>
      </c>
      <c r="W62" s="233"/>
      <c r="X62" s="233" t="s">
        <v>215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216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51">
        <v>42</v>
      </c>
      <c r="B63" s="252" t="s">
        <v>318</v>
      </c>
      <c r="C63" s="263" t="s">
        <v>319</v>
      </c>
      <c r="D63" s="253" t="s">
        <v>209</v>
      </c>
      <c r="E63" s="254">
        <v>4.0070899999999998</v>
      </c>
      <c r="F63" s="255"/>
      <c r="G63" s="256">
        <f>ROUND(E63*F63,2)</f>
        <v>0</v>
      </c>
      <c r="H63" s="255"/>
      <c r="I63" s="256">
        <f>ROUND(E63*H63,2)</f>
        <v>0</v>
      </c>
      <c r="J63" s="255"/>
      <c r="K63" s="256">
        <f>ROUND(E63*J63,2)</f>
        <v>0</v>
      </c>
      <c r="L63" s="256">
        <v>21</v>
      </c>
      <c r="M63" s="256">
        <f>G63*(1+L63/100)</f>
        <v>0</v>
      </c>
      <c r="N63" s="256">
        <v>0</v>
      </c>
      <c r="O63" s="256">
        <f>ROUND(E63*N63,2)</f>
        <v>0</v>
      </c>
      <c r="P63" s="256">
        <v>0</v>
      </c>
      <c r="Q63" s="256">
        <f>ROUND(E63*P63,2)</f>
        <v>0</v>
      </c>
      <c r="R63" s="256"/>
      <c r="S63" s="256" t="s">
        <v>125</v>
      </c>
      <c r="T63" s="257" t="s">
        <v>125</v>
      </c>
      <c r="U63" s="233">
        <v>0</v>
      </c>
      <c r="V63" s="233">
        <f>ROUND(E63*U63,2)</f>
        <v>0</v>
      </c>
      <c r="W63" s="233"/>
      <c r="X63" s="233" t="s">
        <v>215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216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x14ac:dyDescent="0.2">
      <c r="A64" s="238" t="s">
        <v>120</v>
      </c>
      <c r="B64" s="239" t="s">
        <v>92</v>
      </c>
      <c r="C64" s="262" t="s">
        <v>29</v>
      </c>
      <c r="D64" s="240"/>
      <c r="E64" s="241"/>
      <c r="F64" s="242"/>
      <c r="G64" s="242">
        <f>SUMIF(AG65:AG94,"&lt;&gt;NOR",G65:G94)</f>
        <v>0</v>
      </c>
      <c r="H64" s="242"/>
      <c r="I64" s="242">
        <f>SUM(I65:I94)</f>
        <v>0</v>
      </c>
      <c r="J64" s="242"/>
      <c r="K64" s="242">
        <f>SUM(K65:K94)</f>
        <v>0</v>
      </c>
      <c r="L64" s="242"/>
      <c r="M64" s="242">
        <f>SUM(M65:M94)</f>
        <v>0</v>
      </c>
      <c r="N64" s="242"/>
      <c r="O64" s="242">
        <f>SUM(O65:O94)</f>
        <v>0</v>
      </c>
      <c r="P64" s="242"/>
      <c r="Q64" s="242">
        <f>SUM(Q65:Q94)</f>
        <v>0</v>
      </c>
      <c r="R64" s="242"/>
      <c r="S64" s="242"/>
      <c r="T64" s="243"/>
      <c r="U64" s="237"/>
      <c r="V64" s="237">
        <f>SUM(V65:V94)</f>
        <v>0</v>
      </c>
      <c r="W64" s="237"/>
      <c r="X64" s="237"/>
      <c r="AG64" t="s">
        <v>121</v>
      </c>
    </row>
    <row r="65" spans="1:60" outlineLevel="1" x14ac:dyDescent="0.2">
      <c r="A65" s="244">
        <v>43</v>
      </c>
      <c r="B65" s="245" t="s">
        <v>320</v>
      </c>
      <c r="C65" s="264" t="s">
        <v>321</v>
      </c>
      <c r="D65" s="246" t="s">
        <v>223</v>
      </c>
      <c r="E65" s="247">
        <v>1</v>
      </c>
      <c r="F65" s="248"/>
      <c r="G65" s="249">
        <f>ROUND(E65*F65,2)</f>
        <v>0</v>
      </c>
      <c r="H65" s="248"/>
      <c r="I65" s="249">
        <f>ROUND(E65*H65,2)</f>
        <v>0</v>
      </c>
      <c r="J65" s="248"/>
      <c r="K65" s="249">
        <f>ROUND(E65*J65,2)</f>
        <v>0</v>
      </c>
      <c r="L65" s="249">
        <v>21</v>
      </c>
      <c r="M65" s="249">
        <f>G65*(1+L65/100)</f>
        <v>0</v>
      </c>
      <c r="N65" s="249">
        <v>0</v>
      </c>
      <c r="O65" s="249">
        <f>ROUND(E65*N65,2)</f>
        <v>0</v>
      </c>
      <c r="P65" s="249">
        <v>0</v>
      </c>
      <c r="Q65" s="249">
        <f>ROUND(E65*P65,2)</f>
        <v>0</v>
      </c>
      <c r="R65" s="249"/>
      <c r="S65" s="249" t="s">
        <v>125</v>
      </c>
      <c r="T65" s="250" t="s">
        <v>169</v>
      </c>
      <c r="U65" s="233">
        <v>0</v>
      </c>
      <c r="V65" s="233">
        <f>ROUND(E65*U65,2)</f>
        <v>0</v>
      </c>
      <c r="W65" s="233"/>
      <c r="X65" s="233" t="s">
        <v>224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322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30"/>
      <c r="B66" s="231"/>
      <c r="C66" s="265" t="s">
        <v>323</v>
      </c>
      <c r="D66" s="258"/>
      <c r="E66" s="258"/>
      <c r="F66" s="258"/>
      <c r="G66" s="258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3"/>
      <c r="Z66" s="213"/>
      <c r="AA66" s="213"/>
      <c r="AB66" s="213"/>
      <c r="AC66" s="213"/>
      <c r="AD66" s="213"/>
      <c r="AE66" s="213"/>
      <c r="AF66" s="213"/>
      <c r="AG66" s="213" t="s">
        <v>131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30"/>
      <c r="B67" s="231"/>
      <c r="C67" s="276" t="s">
        <v>324</v>
      </c>
      <c r="D67" s="275"/>
      <c r="E67" s="275"/>
      <c r="F67" s="275"/>
      <c r="G67" s="275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3"/>
      <c r="Z67" s="213"/>
      <c r="AA67" s="213"/>
      <c r="AB67" s="213"/>
      <c r="AC67" s="213"/>
      <c r="AD67" s="213"/>
      <c r="AE67" s="213"/>
      <c r="AF67" s="213"/>
      <c r="AG67" s="213" t="s">
        <v>131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60" t="str">
        <f>C67</f>
        <v>Sejmutí ornice, hrubá úprava terénu a zpevnění ploch pro osazení objektů sociálního zařízení staveniště a kanceláří stavby.</v>
      </c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30"/>
      <c r="B68" s="231"/>
      <c r="C68" s="276" t="s">
        <v>325</v>
      </c>
      <c r="D68" s="275"/>
      <c r="E68" s="275"/>
      <c r="F68" s="275"/>
      <c r="G68" s="275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3"/>
      <c r="Z68" s="213"/>
      <c r="AA68" s="213"/>
      <c r="AB68" s="213"/>
      <c r="AC68" s="213"/>
      <c r="AD68" s="213"/>
      <c r="AE68" s="213"/>
      <c r="AF68" s="213"/>
      <c r="AG68" s="213" t="s">
        <v>131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30"/>
      <c r="B69" s="231"/>
      <c r="C69" s="276" t="s">
        <v>326</v>
      </c>
      <c r="D69" s="275"/>
      <c r="E69" s="275"/>
      <c r="F69" s="275"/>
      <c r="G69" s="275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3"/>
      <c r="Z69" s="213"/>
      <c r="AA69" s="213"/>
      <c r="AB69" s="213"/>
      <c r="AC69" s="213"/>
      <c r="AD69" s="213"/>
      <c r="AE69" s="213"/>
      <c r="AF69" s="213"/>
      <c r="AG69" s="213" t="s">
        <v>131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30"/>
      <c r="B70" s="231"/>
      <c r="C70" s="276" t="s">
        <v>327</v>
      </c>
      <c r="D70" s="275"/>
      <c r="E70" s="275"/>
      <c r="F70" s="275"/>
      <c r="G70" s="275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3"/>
      <c r="Z70" s="213"/>
      <c r="AA70" s="213"/>
      <c r="AB70" s="213"/>
      <c r="AC70" s="213"/>
      <c r="AD70" s="213"/>
      <c r="AE70" s="213"/>
      <c r="AF70" s="213"/>
      <c r="AG70" s="213" t="s">
        <v>131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30"/>
      <c r="B71" s="231"/>
      <c r="C71" s="276" t="s">
        <v>328</v>
      </c>
      <c r="D71" s="275"/>
      <c r="E71" s="275"/>
      <c r="F71" s="275"/>
      <c r="G71" s="275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3"/>
      <c r="Z71" s="213"/>
      <c r="AA71" s="213"/>
      <c r="AB71" s="213"/>
      <c r="AC71" s="213"/>
      <c r="AD71" s="213"/>
      <c r="AE71" s="213"/>
      <c r="AF71" s="213"/>
      <c r="AG71" s="213" t="s">
        <v>131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 x14ac:dyDescent="0.2">
      <c r="A72" s="230"/>
      <c r="B72" s="231"/>
      <c r="C72" s="276" t="s">
        <v>329</v>
      </c>
      <c r="D72" s="275"/>
      <c r="E72" s="275"/>
      <c r="F72" s="275"/>
      <c r="G72" s="275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3"/>
      <c r="Z72" s="213"/>
      <c r="AA72" s="213"/>
      <c r="AB72" s="213"/>
      <c r="AC72" s="213"/>
      <c r="AD72" s="213"/>
      <c r="AE72" s="213"/>
      <c r="AF72" s="213"/>
      <c r="AG72" s="213" t="s">
        <v>131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60" t="str">
        <f>C72</f>
        <v>Zřízení dočasných ochranných zařízení (plachty, stěny, stany), jestliže jsou vyžadovány technologií montáže.</v>
      </c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30"/>
      <c r="B73" s="231"/>
      <c r="C73" s="276" t="s">
        <v>330</v>
      </c>
      <c r="D73" s="275"/>
      <c r="E73" s="275"/>
      <c r="F73" s="275"/>
      <c r="G73" s="275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3"/>
      <c r="Z73" s="213"/>
      <c r="AA73" s="213"/>
      <c r="AB73" s="213"/>
      <c r="AC73" s="213"/>
      <c r="AD73" s="213"/>
      <c r="AE73" s="213"/>
      <c r="AF73" s="213"/>
      <c r="AG73" s="213" t="s">
        <v>131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4">
        <v>44</v>
      </c>
      <c r="B74" s="245" t="s">
        <v>331</v>
      </c>
      <c r="C74" s="264" t="s">
        <v>332</v>
      </c>
      <c r="D74" s="246" t="s">
        <v>223</v>
      </c>
      <c r="E74" s="247">
        <v>1</v>
      </c>
      <c r="F74" s="248"/>
      <c r="G74" s="249">
        <f>ROUND(E74*F74,2)</f>
        <v>0</v>
      </c>
      <c r="H74" s="248"/>
      <c r="I74" s="249">
        <f>ROUND(E74*H74,2)</f>
        <v>0</v>
      </c>
      <c r="J74" s="248"/>
      <c r="K74" s="249">
        <f>ROUND(E74*J74,2)</f>
        <v>0</v>
      </c>
      <c r="L74" s="249">
        <v>21</v>
      </c>
      <c r="M74" s="249">
        <f>G74*(1+L74/100)</f>
        <v>0</v>
      </c>
      <c r="N74" s="249">
        <v>0</v>
      </c>
      <c r="O74" s="249">
        <f>ROUND(E74*N74,2)</f>
        <v>0</v>
      </c>
      <c r="P74" s="249">
        <v>0</v>
      </c>
      <c r="Q74" s="249">
        <f>ROUND(E74*P74,2)</f>
        <v>0</v>
      </c>
      <c r="R74" s="249"/>
      <c r="S74" s="249" t="s">
        <v>125</v>
      </c>
      <c r="T74" s="250" t="s">
        <v>169</v>
      </c>
      <c r="U74" s="233">
        <v>0</v>
      </c>
      <c r="V74" s="233">
        <f>ROUND(E74*U74,2)</f>
        <v>0</v>
      </c>
      <c r="W74" s="233"/>
      <c r="X74" s="233" t="s">
        <v>224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322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30"/>
      <c r="B75" s="231"/>
      <c r="C75" s="265" t="s">
        <v>333</v>
      </c>
      <c r="D75" s="258"/>
      <c r="E75" s="258"/>
      <c r="F75" s="258"/>
      <c r="G75" s="258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3"/>
      <c r="Z75" s="213"/>
      <c r="AA75" s="213"/>
      <c r="AB75" s="213"/>
      <c r="AC75" s="213"/>
      <c r="AD75" s="213"/>
      <c r="AE75" s="213"/>
      <c r="AF75" s="213"/>
      <c r="AG75" s="213" t="s">
        <v>131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22.5" outlineLevel="1" x14ac:dyDescent="0.2">
      <c r="A76" s="230"/>
      <c r="B76" s="231"/>
      <c r="C76" s="276" t="s">
        <v>352</v>
      </c>
      <c r="D76" s="275"/>
      <c r="E76" s="275"/>
      <c r="F76" s="275"/>
      <c r="G76" s="275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3"/>
      <c r="Z76" s="213"/>
      <c r="AA76" s="213"/>
      <c r="AB76" s="213"/>
      <c r="AC76" s="213"/>
      <c r="AD76" s="213"/>
      <c r="AE76" s="213"/>
      <c r="AF76" s="213"/>
      <c r="AG76" s="213" t="s">
        <v>131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60" t="str">
        <f>C76</f>
        <v>Uvedení zpevněných ploch pro osazení objektů sociálního zařízení staveniště a kanceláří stavby do původního stavu.</v>
      </c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30"/>
      <c r="B77" s="231"/>
      <c r="C77" s="276" t="s">
        <v>334</v>
      </c>
      <c r="D77" s="275"/>
      <c r="E77" s="275"/>
      <c r="F77" s="275"/>
      <c r="G77" s="275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3"/>
      <c r="Z77" s="213"/>
      <c r="AA77" s="213"/>
      <c r="AB77" s="213"/>
      <c r="AC77" s="213"/>
      <c r="AD77" s="213"/>
      <c r="AE77" s="213"/>
      <c r="AF77" s="213"/>
      <c r="AG77" s="213" t="s">
        <v>131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30"/>
      <c r="B78" s="231"/>
      <c r="C78" s="276" t="s">
        <v>335</v>
      </c>
      <c r="D78" s="275"/>
      <c r="E78" s="275"/>
      <c r="F78" s="275"/>
      <c r="G78" s="275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3"/>
      <c r="Z78" s="213"/>
      <c r="AA78" s="213"/>
      <c r="AB78" s="213"/>
      <c r="AC78" s="213"/>
      <c r="AD78" s="213"/>
      <c r="AE78" s="213"/>
      <c r="AF78" s="213"/>
      <c r="AG78" s="213" t="s">
        <v>131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30"/>
      <c r="B79" s="231"/>
      <c r="C79" s="276" t="s">
        <v>336</v>
      </c>
      <c r="D79" s="275"/>
      <c r="E79" s="275"/>
      <c r="F79" s="275"/>
      <c r="G79" s="275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3"/>
      <c r="Z79" s="213"/>
      <c r="AA79" s="213"/>
      <c r="AB79" s="213"/>
      <c r="AC79" s="213"/>
      <c r="AD79" s="213"/>
      <c r="AE79" s="213"/>
      <c r="AF79" s="213"/>
      <c r="AG79" s="213" t="s">
        <v>131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60" t="str">
        <f>C79</f>
        <v>Odvoz mobilních kanceláří stavby a technického dozoru, nebo uvedení do původního stavu prostor pronajatých.</v>
      </c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30"/>
      <c r="B80" s="231"/>
      <c r="C80" s="276" t="s">
        <v>337</v>
      </c>
      <c r="D80" s="275"/>
      <c r="E80" s="275"/>
      <c r="F80" s="275"/>
      <c r="G80" s="275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3"/>
      <c r="Z80" s="213"/>
      <c r="AA80" s="213"/>
      <c r="AB80" s="213"/>
      <c r="AC80" s="213"/>
      <c r="AD80" s="213"/>
      <c r="AE80" s="213"/>
      <c r="AF80" s="213"/>
      <c r="AG80" s="213" t="s">
        <v>131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 x14ac:dyDescent="0.2">
      <c r="A81" s="230"/>
      <c r="B81" s="231"/>
      <c r="C81" s="276" t="s">
        <v>338</v>
      </c>
      <c r="D81" s="275"/>
      <c r="E81" s="275"/>
      <c r="F81" s="275"/>
      <c r="G81" s="275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3"/>
      <c r="Z81" s="213"/>
      <c r="AA81" s="213"/>
      <c r="AB81" s="213"/>
      <c r="AC81" s="213"/>
      <c r="AD81" s="213"/>
      <c r="AE81" s="213"/>
      <c r="AF81" s="213"/>
      <c r="AG81" s="213" t="s">
        <v>131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60" t="str">
        <f>C81</f>
        <v>Zrušení vnitrostaveništního rozvodu energie včetně rozvaděčů a osvětlení staveniště (včetně stožárů a osvětlovacích těles).</v>
      </c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30"/>
      <c r="B82" s="231"/>
      <c r="C82" s="276" t="s">
        <v>339</v>
      </c>
      <c r="D82" s="275"/>
      <c r="E82" s="275"/>
      <c r="F82" s="275"/>
      <c r="G82" s="275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3"/>
      <c r="Z82" s="213"/>
      <c r="AA82" s="213"/>
      <c r="AB82" s="213"/>
      <c r="AC82" s="213"/>
      <c r="AD82" s="213"/>
      <c r="AE82" s="213"/>
      <c r="AF82" s="213"/>
      <c r="AG82" s="213" t="s">
        <v>131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4">
        <v>45</v>
      </c>
      <c r="B83" s="245" t="s">
        <v>340</v>
      </c>
      <c r="C83" s="264" t="s">
        <v>341</v>
      </c>
      <c r="D83" s="246" t="s">
        <v>223</v>
      </c>
      <c r="E83" s="247">
        <v>1</v>
      </c>
      <c r="F83" s="248"/>
      <c r="G83" s="249">
        <f>ROUND(E83*F83,2)</f>
        <v>0</v>
      </c>
      <c r="H83" s="248"/>
      <c r="I83" s="249">
        <f>ROUND(E83*H83,2)</f>
        <v>0</v>
      </c>
      <c r="J83" s="248"/>
      <c r="K83" s="249">
        <f>ROUND(E83*J83,2)</f>
        <v>0</v>
      </c>
      <c r="L83" s="249">
        <v>21</v>
      </c>
      <c r="M83" s="249">
        <f>G83*(1+L83/100)</f>
        <v>0</v>
      </c>
      <c r="N83" s="249">
        <v>0</v>
      </c>
      <c r="O83" s="249">
        <f>ROUND(E83*N83,2)</f>
        <v>0</v>
      </c>
      <c r="P83" s="249">
        <v>0</v>
      </c>
      <c r="Q83" s="249">
        <f>ROUND(E83*P83,2)</f>
        <v>0</v>
      </c>
      <c r="R83" s="249"/>
      <c r="S83" s="249" t="s">
        <v>125</v>
      </c>
      <c r="T83" s="250" t="s">
        <v>169</v>
      </c>
      <c r="U83" s="233">
        <v>0</v>
      </c>
      <c r="V83" s="233">
        <f>ROUND(E83*U83,2)</f>
        <v>0</v>
      </c>
      <c r="W83" s="233"/>
      <c r="X83" s="233" t="s">
        <v>224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322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30"/>
      <c r="B84" s="231"/>
      <c r="C84" s="265" t="s">
        <v>342</v>
      </c>
      <c r="D84" s="258"/>
      <c r="E84" s="258"/>
      <c r="F84" s="258"/>
      <c r="G84" s="258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3"/>
      <c r="Z84" s="213"/>
      <c r="AA84" s="213"/>
      <c r="AB84" s="213"/>
      <c r="AC84" s="213"/>
      <c r="AD84" s="213"/>
      <c r="AE84" s="213"/>
      <c r="AF84" s="213"/>
      <c r="AG84" s="213" t="s">
        <v>131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30"/>
      <c r="B85" s="231"/>
      <c r="C85" s="276" t="s">
        <v>353</v>
      </c>
      <c r="D85" s="275"/>
      <c r="E85" s="275"/>
      <c r="F85" s="275"/>
      <c r="G85" s="275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3"/>
      <c r="Z85" s="213"/>
      <c r="AA85" s="213"/>
      <c r="AB85" s="213"/>
      <c r="AC85" s="213"/>
      <c r="AD85" s="213"/>
      <c r="AE85" s="213"/>
      <c r="AF85" s="213"/>
      <c r="AG85" s="213" t="s">
        <v>131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30"/>
      <c r="B86" s="231"/>
      <c r="C86" s="276" t="s">
        <v>343</v>
      </c>
      <c r="D86" s="275"/>
      <c r="E86" s="275"/>
      <c r="F86" s="275"/>
      <c r="G86" s="275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3"/>
      <c r="Z86" s="213"/>
      <c r="AA86" s="213"/>
      <c r="AB86" s="213"/>
      <c r="AC86" s="213"/>
      <c r="AD86" s="213"/>
      <c r="AE86" s="213"/>
      <c r="AF86" s="213"/>
      <c r="AG86" s="213" t="s">
        <v>131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30"/>
      <c r="B87" s="231"/>
      <c r="C87" s="276" t="s">
        <v>344</v>
      </c>
      <c r="D87" s="275"/>
      <c r="E87" s="275"/>
      <c r="F87" s="275"/>
      <c r="G87" s="275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3"/>
      <c r="Z87" s="213"/>
      <c r="AA87" s="213"/>
      <c r="AB87" s="213"/>
      <c r="AC87" s="213"/>
      <c r="AD87" s="213"/>
      <c r="AE87" s="213"/>
      <c r="AF87" s="213"/>
      <c r="AG87" s="213" t="s">
        <v>131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30"/>
      <c r="B88" s="231"/>
      <c r="C88" s="276" t="s">
        <v>354</v>
      </c>
      <c r="D88" s="275"/>
      <c r="E88" s="275"/>
      <c r="F88" s="275"/>
      <c r="G88" s="275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3"/>
      <c r="Z88" s="213"/>
      <c r="AA88" s="213"/>
      <c r="AB88" s="213"/>
      <c r="AC88" s="213"/>
      <c r="AD88" s="213"/>
      <c r="AE88" s="213"/>
      <c r="AF88" s="213"/>
      <c r="AG88" s="213" t="s">
        <v>131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30"/>
      <c r="B89" s="231"/>
      <c r="C89" s="276" t="s">
        <v>345</v>
      </c>
      <c r="D89" s="275"/>
      <c r="E89" s="275"/>
      <c r="F89" s="275"/>
      <c r="G89" s="275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3"/>
      <c r="Z89" s="213"/>
      <c r="AA89" s="213"/>
      <c r="AB89" s="213"/>
      <c r="AC89" s="213"/>
      <c r="AD89" s="213"/>
      <c r="AE89" s="213"/>
      <c r="AF89" s="213"/>
      <c r="AG89" s="213" t="s">
        <v>131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30"/>
      <c r="B90" s="231"/>
      <c r="C90" s="276" t="s">
        <v>346</v>
      </c>
      <c r="D90" s="275"/>
      <c r="E90" s="275"/>
      <c r="F90" s="275"/>
      <c r="G90" s="275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3"/>
      <c r="Z90" s="213"/>
      <c r="AA90" s="213"/>
      <c r="AB90" s="213"/>
      <c r="AC90" s="213"/>
      <c r="AD90" s="213"/>
      <c r="AE90" s="213"/>
      <c r="AF90" s="213"/>
      <c r="AG90" s="213" t="s">
        <v>131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30"/>
      <c r="B91" s="231"/>
      <c r="C91" s="276" t="s">
        <v>347</v>
      </c>
      <c r="D91" s="275"/>
      <c r="E91" s="275"/>
      <c r="F91" s="275"/>
      <c r="G91" s="275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3"/>
      <c r="Z91" s="213"/>
      <c r="AA91" s="213"/>
      <c r="AB91" s="213"/>
      <c r="AC91" s="213"/>
      <c r="AD91" s="213"/>
      <c r="AE91" s="213"/>
      <c r="AF91" s="213"/>
      <c r="AG91" s="213" t="s">
        <v>131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2.5" outlineLevel="1" x14ac:dyDescent="0.2">
      <c r="A92" s="230"/>
      <c r="B92" s="231"/>
      <c r="C92" s="276" t="s">
        <v>348</v>
      </c>
      <c r="D92" s="275"/>
      <c r="E92" s="275"/>
      <c r="F92" s="275"/>
      <c r="G92" s="275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3"/>
      <c r="Z92" s="213"/>
      <c r="AA92" s="213"/>
      <c r="AB92" s="213"/>
      <c r="AC92" s="213"/>
      <c r="AD92" s="213"/>
      <c r="AE92" s="213"/>
      <c r="AF92" s="213"/>
      <c r="AG92" s="213" t="s">
        <v>131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60" t="str">
        <f>C92</f>
        <v>Spotřeba vody a elektrické energie, nebo pohonných hmot pro potřebu sociálních zařízení a kanceláří stavby.</v>
      </c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4">
        <v>46</v>
      </c>
      <c r="B93" s="245" t="s">
        <v>221</v>
      </c>
      <c r="C93" s="264" t="s">
        <v>222</v>
      </c>
      <c r="D93" s="246" t="s">
        <v>223</v>
      </c>
      <c r="E93" s="247">
        <v>1</v>
      </c>
      <c r="F93" s="248"/>
      <c r="G93" s="249">
        <f>ROUND(E93*F93,2)</f>
        <v>0</v>
      </c>
      <c r="H93" s="248"/>
      <c r="I93" s="249">
        <f>ROUND(E93*H93,2)</f>
        <v>0</v>
      </c>
      <c r="J93" s="248"/>
      <c r="K93" s="249">
        <f>ROUND(E93*J93,2)</f>
        <v>0</v>
      </c>
      <c r="L93" s="249">
        <v>21</v>
      </c>
      <c r="M93" s="249">
        <f>G93*(1+L93/100)</f>
        <v>0</v>
      </c>
      <c r="N93" s="249">
        <v>0</v>
      </c>
      <c r="O93" s="249">
        <f>ROUND(E93*N93,2)</f>
        <v>0</v>
      </c>
      <c r="P93" s="249">
        <v>0</v>
      </c>
      <c r="Q93" s="249">
        <f>ROUND(E93*P93,2)</f>
        <v>0</v>
      </c>
      <c r="R93" s="249"/>
      <c r="S93" s="249" t="s">
        <v>125</v>
      </c>
      <c r="T93" s="250" t="s">
        <v>169</v>
      </c>
      <c r="U93" s="233">
        <v>0</v>
      </c>
      <c r="V93" s="233">
        <f>ROUND(E93*U93,2)</f>
        <v>0</v>
      </c>
      <c r="W93" s="233"/>
      <c r="X93" s="233" t="s">
        <v>224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225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30"/>
      <c r="B94" s="231"/>
      <c r="C94" s="265" t="s">
        <v>226</v>
      </c>
      <c r="D94" s="258"/>
      <c r="E94" s="258"/>
      <c r="F94" s="258"/>
      <c r="G94" s="258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3"/>
      <c r="Z94" s="213"/>
      <c r="AA94" s="213"/>
      <c r="AB94" s="213"/>
      <c r="AC94" s="213"/>
      <c r="AD94" s="213"/>
      <c r="AE94" s="213"/>
      <c r="AF94" s="213"/>
      <c r="AG94" s="213" t="s">
        <v>131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38" t="s">
        <v>120</v>
      </c>
      <c r="B95" s="239" t="s">
        <v>93</v>
      </c>
      <c r="C95" s="262" t="s">
        <v>30</v>
      </c>
      <c r="D95" s="240"/>
      <c r="E95" s="241"/>
      <c r="F95" s="242"/>
      <c r="G95" s="242">
        <f>SUMIF(AG96:AG97,"&lt;&gt;NOR",G96:G97)</f>
        <v>0</v>
      </c>
      <c r="H95" s="242"/>
      <c r="I95" s="242">
        <f>SUM(I96:I97)</f>
        <v>0</v>
      </c>
      <c r="J95" s="242"/>
      <c r="K95" s="242">
        <f>SUM(K96:K97)</f>
        <v>0</v>
      </c>
      <c r="L95" s="242"/>
      <c r="M95" s="242">
        <f>SUM(M96:M97)</f>
        <v>0</v>
      </c>
      <c r="N95" s="242"/>
      <c r="O95" s="242">
        <f>SUM(O96:O97)</f>
        <v>0</v>
      </c>
      <c r="P95" s="242"/>
      <c r="Q95" s="242">
        <f>SUM(Q96:Q97)</f>
        <v>0</v>
      </c>
      <c r="R95" s="242"/>
      <c r="S95" s="242"/>
      <c r="T95" s="243"/>
      <c r="U95" s="237"/>
      <c r="V95" s="237">
        <f>SUM(V96:V97)</f>
        <v>0</v>
      </c>
      <c r="W95" s="237"/>
      <c r="X95" s="237"/>
      <c r="AG95" t="s">
        <v>121</v>
      </c>
    </row>
    <row r="96" spans="1:60" outlineLevel="1" x14ac:dyDescent="0.2">
      <c r="A96" s="244">
        <v>47</v>
      </c>
      <c r="B96" s="245" t="s">
        <v>349</v>
      </c>
      <c r="C96" s="264" t="s">
        <v>350</v>
      </c>
      <c r="D96" s="246" t="s">
        <v>223</v>
      </c>
      <c r="E96" s="247">
        <v>1</v>
      </c>
      <c r="F96" s="248"/>
      <c r="G96" s="249">
        <f>ROUND(E96*F96,2)</f>
        <v>0</v>
      </c>
      <c r="H96" s="248"/>
      <c r="I96" s="249">
        <f>ROUND(E96*H96,2)</f>
        <v>0</v>
      </c>
      <c r="J96" s="248"/>
      <c r="K96" s="249">
        <f>ROUND(E96*J96,2)</f>
        <v>0</v>
      </c>
      <c r="L96" s="249">
        <v>21</v>
      </c>
      <c r="M96" s="249">
        <f>G96*(1+L96/100)</f>
        <v>0</v>
      </c>
      <c r="N96" s="249">
        <v>0</v>
      </c>
      <c r="O96" s="249">
        <f>ROUND(E96*N96,2)</f>
        <v>0</v>
      </c>
      <c r="P96" s="249">
        <v>0</v>
      </c>
      <c r="Q96" s="249">
        <f>ROUND(E96*P96,2)</f>
        <v>0</v>
      </c>
      <c r="R96" s="249"/>
      <c r="S96" s="249" t="s">
        <v>125</v>
      </c>
      <c r="T96" s="250" t="s">
        <v>169</v>
      </c>
      <c r="U96" s="233">
        <v>0</v>
      </c>
      <c r="V96" s="233">
        <f>ROUND(E96*U96,2)</f>
        <v>0</v>
      </c>
      <c r="W96" s="233"/>
      <c r="X96" s="233" t="s">
        <v>224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322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33.75" outlineLevel="1" x14ac:dyDescent="0.2">
      <c r="A97" s="230"/>
      <c r="B97" s="231"/>
      <c r="C97" s="265" t="s">
        <v>351</v>
      </c>
      <c r="D97" s="258"/>
      <c r="E97" s="258"/>
      <c r="F97" s="258"/>
      <c r="G97" s="258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3"/>
      <c r="Z97" s="213"/>
      <c r="AA97" s="213"/>
      <c r="AB97" s="213"/>
      <c r="AC97" s="213"/>
      <c r="AD97" s="213"/>
      <c r="AE97" s="213"/>
      <c r="AF97" s="213"/>
      <c r="AG97" s="213" t="s">
        <v>131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60" t="str">
        <f>C97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3"/>
      <c r="B98" s="4"/>
      <c r="C98" s="268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AE98">
        <v>15</v>
      </c>
      <c r="AF98">
        <v>21</v>
      </c>
      <c r="AG98" t="s">
        <v>107</v>
      </c>
    </row>
    <row r="99" spans="1:60" x14ac:dyDescent="0.2">
      <c r="A99" s="216"/>
      <c r="B99" s="217" t="s">
        <v>31</v>
      </c>
      <c r="C99" s="269"/>
      <c r="D99" s="218"/>
      <c r="E99" s="219"/>
      <c r="F99" s="219"/>
      <c r="G99" s="261">
        <f>G8+G18+G24+G27+G32+G36+G38+G43+G46+G57+G64+G95</f>
        <v>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AE99">
        <f>SUMIF(L7:L97,AE98,G7:G97)</f>
        <v>0</v>
      </c>
      <c r="AF99">
        <f>SUMIF(L7:L97,AF98,G7:G97)</f>
        <v>0</v>
      </c>
      <c r="AG99" t="s">
        <v>227</v>
      </c>
    </row>
    <row r="100" spans="1:60" x14ac:dyDescent="0.2">
      <c r="A100" s="3"/>
      <c r="B100" s="4"/>
      <c r="C100" s="268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60" x14ac:dyDescent="0.2">
      <c r="A101" s="3"/>
      <c r="B101" s="4"/>
      <c r="C101" s="268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60" x14ac:dyDescent="0.2">
      <c r="A102" s="220" t="s">
        <v>228</v>
      </c>
      <c r="B102" s="220"/>
      <c r="C102" s="270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60" x14ac:dyDescent="0.2">
      <c r="A103" s="221"/>
      <c r="B103" s="222"/>
      <c r="C103" s="271"/>
      <c r="D103" s="222"/>
      <c r="E103" s="222"/>
      <c r="F103" s="222"/>
      <c r="G103" s="22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AG103" t="s">
        <v>229</v>
      </c>
    </row>
    <row r="104" spans="1:60" x14ac:dyDescent="0.2">
      <c r="A104" s="224"/>
      <c r="B104" s="225"/>
      <c r="C104" s="272"/>
      <c r="D104" s="225"/>
      <c r="E104" s="225"/>
      <c r="F104" s="225"/>
      <c r="G104" s="226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60" x14ac:dyDescent="0.2">
      <c r="A105" s="224"/>
      <c r="B105" s="225"/>
      <c r="C105" s="272"/>
      <c r="D105" s="225"/>
      <c r="E105" s="225"/>
      <c r="F105" s="225"/>
      <c r="G105" s="226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60" x14ac:dyDescent="0.2">
      <c r="A106" s="224"/>
      <c r="B106" s="225"/>
      <c r="C106" s="272"/>
      <c r="D106" s="225"/>
      <c r="E106" s="225"/>
      <c r="F106" s="225"/>
      <c r="G106" s="226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x14ac:dyDescent="0.2">
      <c r="A107" s="227"/>
      <c r="B107" s="228"/>
      <c r="C107" s="273"/>
      <c r="D107" s="228"/>
      <c r="E107" s="228"/>
      <c r="F107" s="228"/>
      <c r="G107" s="229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3"/>
      <c r="B108" s="4"/>
      <c r="C108" s="268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C109" s="274"/>
      <c r="D109" s="10"/>
      <c r="AG109" t="s">
        <v>230</v>
      </c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6">
    <mergeCell ref="C94:G94"/>
    <mergeCell ref="C97:G97"/>
    <mergeCell ref="C87:G87"/>
    <mergeCell ref="C88:G88"/>
    <mergeCell ref="C89:G89"/>
    <mergeCell ref="C90:G90"/>
    <mergeCell ref="C91:G91"/>
    <mergeCell ref="C92:G92"/>
    <mergeCell ref="C80:G80"/>
    <mergeCell ref="C81:G81"/>
    <mergeCell ref="C82:G82"/>
    <mergeCell ref="C84:G84"/>
    <mergeCell ref="C85:G85"/>
    <mergeCell ref="C86:G86"/>
    <mergeCell ref="C73:G73"/>
    <mergeCell ref="C75:G75"/>
    <mergeCell ref="C76:G76"/>
    <mergeCell ref="C77:G77"/>
    <mergeCell ref="C78:G78"/>
    <mergeCell ref="C79:G79"/>
    <mergeCell ref="C67:G67"/>
    <mergeCell ref="C68:G68"/>
    <mergeCell ref="C69:G69"/>
    <mergeCell ref="C70:G70"/>
    <mergeCell ref="C71:G71"/>
    <mergeCell ref="C72:G72"/>
    <mergeCell ref="A1:G1"/>
    <mergeCell ref="C2:G2"/>
    <mergeCell ref="C3:G3"/>
    <mergeCell ref="C4:G4"/>
    <mergeCell ref="A102:C102"/>
    <mergeCell ref="A103:G107"/>
    <mergeCell ref="C29:G29"/>
    <mergeCell ref="C31:G31"/>
    <mergeCell ref="C45:G45"/>
    <mergeCell ref="C66:G6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PS01 PS01.01 Pol</vt:lpstr>
      <vt:lpstr>PS01 PS01.02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'PS01 PS01.01 Pol'!Názvy_tisku</vt:lpstr>
      <vt:lpstr>'PS01 PS01.02 Pol'!Názvy_tisku</vt:lpstr>
      <vt:lpstr>oadresa</vt:lpstr>
      <vt:lpstr>Stavba!Objednatel</vt:lpstr>
      <vt:lpstr>Stavba!Objekt</vt:lpstr>
      <vt:lpstr>'PS01 PS01.01 Pol'!Oblast_tisku</vt:lpstr>
      <vt:lpstr>'PS01 PS01.02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Mrázek Pavel</dc:creator>
  <cp:lastModifiedBy>Mrázek Pavel</cp:lastModifiedBy>
  <cp:lastPrinted>2019-03-19T12:27:02Z</cp:lastPrinted>
  <dcterms:created xsi:type="dcterms:W3CDTF">2009-04-08T07:15:50Z</dcterms:created>
  <dcterms:modified xsi:type="dcterms:W3CDTF">2021-04-29T12:18:22Z</dcterms:modified>
</cp:coreProperties>
</file>